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5" i="371" l="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N13" i="431"/>
  <c r="N17" i="431"/>
  <c r="O10" i="431"/>
  <c r="O14" i="431"/>
  <c r="O18" i="431"/>
  <c r="P11" i="431"/>
  <c r="P15" i="431"/>
  <c r="P19" i="431"/>
  <c r="Q12" i="431"/>
  <c r="Q16" i="431"/>
  <c r="C16" i="431"/>
  <c r="D17" i="431"/>
  <c r="E14" i="431"/>
  <c r="F11" i="431"/>
  <c r="M10" i="431"/>
  <c r="N11" i="431"/>
  <c r="O12" i="431"/>
  <c r="P9" i="431"/>
  <c r="P17" i="431"/>
  <c r="Q14" i="431"/>
  <c r="C13" i="431"/>
  <c r="C17" i="431"/>
  <c r="D14" i="431"/>
  <c r="E15" i="431"/>
  <c r="E19" i="431"/>
  <c r="F16" i="431"/>
  <c r="G13" i="431"/>
  <c r="H14" i="431"/>
  <c r="I11" i="431"/>
  <c r="J12" i="431"/>
  <c r="K13" i="431"/>
  <c r="L10" i="431"/>
  <c r="M11" i="431"/>
  <c r="N12" i="431"/>
  <c r="O13" i="431"/>
  <c r="P14" i="431"/>
  <c r="Q15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P12" i="431"/>
  <c r="P16" i="431"/>
  <c r="Q9" i="431"/>
  <c r="Q13" i="431"/>
  <c r="Q17" i="431"/>
  <c r="C12" i="431"/>
  <c r="D9" i="431"/>
  <c r="D13" i="431"/>
  <c r="E10" i="431"/>
  <c r="E18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4" i="431"/>
  <c r="M18" i="431"/>
  <c r="N15" i="431"/>
  <c r="N19" i="431"/>
  <c r="O16" i="431"/>
  <c r="P13" i="431"/>
  <c r="Q10" i="431"/>
  <c r="Q18" i="431"/>
  <c r="C9" i="431"/>
  <c r="D10" i="431"/>
  <c r="E11" i="431"/>
  <c r="F12" i="431"/>
  <c r="G9" i="431"/>
  <c r="G17" i="431"/>
  <c r="H18" i="431"/>
  <c r="I15" i="431"/>
  <c r="J16" i="431"/>
  <c r="K17" i="431"/>
  <c r="L18" i="431"/>
  <c r="M15" i="431"/>
  <c r="N16" i="431"/>
  <c r="O17" i="431"/>
  <c r="P18" i="431"/>
  <c r="Q19" i="431"/>
  <c r="D18" i="431"/>
  <c r="H10" i="431"/>
  <c r="I19" i="431"/>
  <c r="K9" i="431"/>
  <c r="L14" i="431"/>
  <c r="M19" i="431"/>
  <c r="O9" i="431"/>
  <c r="P10" i="431"/>
  <c r="Q11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R11" i="431" l="1"/>
  <c r="S11" i="431"/>
  <c r="R19" i="431"/>
  <c r="S19" i="431"/>
  <c r="S18" i="431"/>
  <c r="R18" i="431"/>
  <c r="S10" i="431"/>
  <c r="R10" i="431"/>
  <c r="R17" i="431"/>
  <c r="S17" i="431"/>
  <c r="R13" i="431"/>
  <c r="S13" i="431"/>
  <c r="R9" i="431"/>
  <c r="S9" i="431"/>
  <c r="S15" i="431"/>
  <c r="R15" i="431"/>
  <c r="S14" i="431"/>
  <c r="R14" i="431"/>
  <c r="S16" i="431"/>
  <c r="R16" i="431"/>
  <c r="S12" i="431"/>
  <c r="R12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4" i="414"/>
  <c r="C24" i="414"/>
  <c r="R3" i="345" l="1"/>
  <c r="Q3" i="345"/>
  <c r="H3" i="390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<sst xmlns="http://schemas.openxmlformats.org/spreadsheetml/2006/main" count="28853" uniqueCount="4724">
  <si>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</si>
  <si>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</si>
  <si>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</si>
  <si>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</si>
  <si>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</si>
  <si>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</si>
  <si>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</si>
  <si>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</si>
  <si>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</si>
  <si>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</si>
  <si>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</si>
  <si>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</si>
  <si>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</si>
  <si>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</si>
  <si>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</si>
  <si>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</si>
  <si>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</si>
  <si>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</si>
  <si>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</si>
  <si>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</si>
  <si>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</si>
  <si>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</si>
  <si>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</si>
  <si>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</si>
  <si>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</si>
  <si>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</si>
  <si>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</si>
  <si>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</si>
  <si>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</si>
  <si>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</si>
  <si>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</si>
  <si>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</si>
  <si>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</si>
  <si>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</si>
  <si>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</si>
  <si>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</si>
  <si>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</si>
  <si>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</si>
  <si>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</si>
  <si>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</si>
  <si>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</si>
  <si>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</si>
  <si>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</si>
  <si>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</si>
  <si>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</si>
  <si>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</si>
  <si>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</si>
  <si>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</si>
  <si>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</si>
  <si>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</si>
  <si>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</si>
  <si>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</si>
  <si>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</si>
  <si>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</si>
  <si>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</si>
  <si>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</si>
  <si>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</si>
  <si>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</si>
  <si>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</si>
  <si>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</si>
  <si>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</si>
  <si>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</si>
  <si>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</si>
  <si>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</si>
  <si>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</si>
  <si>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</si>
  <si>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</si>
  <si>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</si>
  <si>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</si>
  <si>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</si>
  <si>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</si>
  <si>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</si>
  <si>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</si>
  <si>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</si>
  <si>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</si>
  <si>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</si>
  <si>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</si>
  <si>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</si>
  <si>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</si>
  <si>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</si>
  <si>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</si>
  <si>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</si>
  <si>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</si>
  <si>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</si>
  <si>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</si>
  <si>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</si>
  <si>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</si>
  <si>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</si>
  <si>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</si>
  <si>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</si>
  <si>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</si>
  <si>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</si>
  <si>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</si>
  <si>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</si>
  <si>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</si>
  <si>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</si>
  <si>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</si>
  <si>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</si>
  <si>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</si>
  <si>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</si>
  <si>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</si>
  <si>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</si>
  <si>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</si>
  <si>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</si>
  <si>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</si>
  <si>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</si>
  <si>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</si>
  <si>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</si>
  <si>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</si>
  <si>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</si>
  <si>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</si>
  <si>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</si>
  <si>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</si>
  <si>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</si>
  <si>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</si>
  <si>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</si>
  <si>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</si>
  <si>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</si>
  <si>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</si>
  <si>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</si>
  <si>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</si>
  <si>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</si>
  <si>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</si>
  <si>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</si>
  <si>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</si>
  <si>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</si>
  <si>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</si>
  <si>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</si>
  <si>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</si>
  <si>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</si>
  <si>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</si>
  <si>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</si>
  <si>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</si>
  <si>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</si>
  <si>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</si>
  <si>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</si>
  <si>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</si>
  <si>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</si>
  <si>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</si>
  <si>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</si>
  <si>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</si>
  <si>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</si>
  <si>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</si>
  <si>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</si>
  <si>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</si>
  <si>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</si>
  <si>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</si>
  <si>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</si>
  <si>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</si>
  <si>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</si>
  <si>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</si>
  <si>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</si>
  <si>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</si>
  <si>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</si>
  <si>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</si>
  <si>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</si>
  <si>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</si>
  <si>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</si>
  <si>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</si>
  <si>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</si>
  <si>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</si>
  <si>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</si>
  <si>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</si>
  <si>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</si>
  <si>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</si>
  <si>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</si>
  <si>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</si>
  <si>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</si>
  <si>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</si>
  <si>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</si>
  <si>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</si>
  <si>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</si>
  <si>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</si>
  <si>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</si>
  <si>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</si>
  <si>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</si>
  <si>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</si>
  <si>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</si>
  <si>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</si>
  <si>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</si>
  <si>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</si>
  <si>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</si>
  <si>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</si>
  <si>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</si>
  <si>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</si>
  <si>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</si>
  <si>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</si>
  <si>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</si>
  <si>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</si>
  <si>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</si>
  <si>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</si>
  <si>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</si>
  <si>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</si>
  <si>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</si>
  <si>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</si>
  <si>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</si>
  <si>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</si>
  <si>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</si>
  <si>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</si>
  <si>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</si>
  <si>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</si>
  <si>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</si>
  <si>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</si>
  <si>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</si>
  <si>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</si>
  <si>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</si>
  <si>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</si>
  <si>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</si>
  <si>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</si>
  <si>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</si>
  <si>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</si>
  <si>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</si>
  <si>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</si>
  <si>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</si>
  <si>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</si>
  <si>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</si>
  <si>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</si>
  <si>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</si>
  <si>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</si>
  <si>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</si>
  <si>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</si>
  <si>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</si>
  <si>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</si>
  <si>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</si>
  <si>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</si>
  <si>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</si>
  <si>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</si>
  <si>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</si>
  <si>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</si>
  <si>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</si>
  <si>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</si>
  <si>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</si>
  <si>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</si>
  <si>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</si>
  <si>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</si>
  <si>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</si>
  <si>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</si>
  <si>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</si>
  <si>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</si>
  <si>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</si>
  <si>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</si>
  <si>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</si>
  <si>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</si>
  <si>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</si>
  <si>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</si>
  <si>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</si>
  <si>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</si>
  <si>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</si>
  <si>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</si>
  <si>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</si>
  <si>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</si>
  <si>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</si>
  <si>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</si>
  <si>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</si>
  <si>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</si>
  <si>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</si>
  <si>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</si>
  <si>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</si>
  <si>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</si>
  <si>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</si>
  <si>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</si>
  <si>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</si>
  <si>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</si>
  <si>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</si>
  <si>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</si>
  <si>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</si>
  <si>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</si>
  <si>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</si>
  <si>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</si>
  <si>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</si>
  <si>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</si>
  <si>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</si>
  <si>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</si>
  <si>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</si>
  <si>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</si>
  <si>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</si>
  <si>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</si>
  <si>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</si>
  <si>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</si>
  <si>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</si>
  <si>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</si>
  <si>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</si>
  <si>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</si>
  <si>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</si>
  <si>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</si>
  <si>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</si>
  <si>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</si>
  <si>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</si>
  <si>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</si>
  <si>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</si>
  <si>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</si>
  <si>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</si>
  <si>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</si>
  <si>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</si>
  <si>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</si>
  <si>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</si>
  <si>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</si>
  <si>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</si>
  <si>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</si>
  <si>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</si>
  <si>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</si>
  <si>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</si>
  <si>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</si>
  <si>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</si>
  <si>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</si>
  <si>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</si>
  <si>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</si>
  <si>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</si>
  <si>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</si>
  <si>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</si>
  <si>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</si>
  <si>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</si>
  <si>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</si>
  <si>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</si>
  <si>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</si>
  <si>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</si>
  <si>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</si>
  <si>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</si>
  <si>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</si>
  <si>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</si>
  <si>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</si>
  <si>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</si>
  <si>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</si>
  <si>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</si>
  <si>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</si>
  <si>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</si>
  <si>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</si>
  <si>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</si>
  <si>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</si>
  <si>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</si>
  <si>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</si>
  <si>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</si>
  <si>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</si>
  <si>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</si>
  <si>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</si>
  <si>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</si>
  <si>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</si>
  <si>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</si>
  <si>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</si>
  <si>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</si>
  <si>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</si>
  <si>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</si>
  <si>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</si>
  <si>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</si>
  <si>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</si>
  <si>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</si>
  <si>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</si>
  <si>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</si>
  <si>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</si>
  <si>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</si>
  <si>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</si>
  <si>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</si>
  <si>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</si>
  <si>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</si>
  <si>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</si>
  <si>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</si>
  <si>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</si>
  <si>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</si>
  <si>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</si>
  <si>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</si>
  <si>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</si>
  <si>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</si>
  <si>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</si>
  <si>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</si>
  <si>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</si>
  <si>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</si>
  <si>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</si>
  <si>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</si>
  <si>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</si>
  <si>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</si>
  <si>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</si>
  <si>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</si>
  <si>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</si>
  <si>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</si>
  <si>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</si>
  <si>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</si>
  <si>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</si>
  <si>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</si>
  <si>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</si>
  <si>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</si>
  <si>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--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</si>
  <si>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</si>
  <si>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</si>
  <si>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</si>
  <si>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</si>
  <si>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</si>
  <si>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</si>
  <si>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</si>
  <si>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</si>
  <si>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</si>
  <si>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</si>
  <si>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</si>
  <si>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</si>
  <si>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</si>
  <si>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</si>
  <si>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</si>
  <si>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</si>
  <si>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</si>
  <si>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</si>
  <si>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</si>
  <si>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</si>
  <si>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</si>
  <si>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</si>
  <si>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</si>
  <si>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</si>
  <si>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</si>
  <si>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</si>
  <si>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</si>
  <si>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</si>
  <si>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</si>
  <si>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</si>
  <si>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</si>
  <si>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</si>
  <si>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</si>
  <si>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</si>
  <si>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</si>
  <si>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</si>
  <si>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</si>
  <si>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</si>
  <si>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</si>
  <si>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</si>
  <si>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</si>
  <si>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</si>
  <si>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</si>
  <si>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</si>
  <si>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</si>
  <si>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</si>
  <si>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</si>
  <si>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</si>
  <si>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</si>
  <si>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</si>
  <si>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</si>
  <si>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</si>
  <si>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</si>
  <si>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</si>
  <si>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</si>
  <si>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</si>
  <si>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</si>
  <si>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</si>
  <si>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</si>
  <si>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</si>
  <si>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</si>
  <si>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</si>
  <si>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</si>
  <si>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</si>
  <si>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</si>
  <si>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</si>
  <si>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</si>
  <si>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</si>
  <si>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</si>
  <si>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</si>
  <si>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</si>
  <si>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</si>
  <si>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</si>
  <si>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</si>
  <si>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</si>
  <si>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</si>
  <si>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</si>
  <si>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</si>
  <si>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</si>
  <si>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</si>
  <si>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</si>
  <si>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</si>
  <si>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</si>
  <si>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</si>
  <si>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</si>
  <si>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</si>
  <si>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</si>
  <si>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</si>
  <si>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</si>
  <si>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</si>
  <si>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</si>
  <si>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</si>
  <si>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</si>
  <si>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</si>
  <si>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</si>
  <si>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</si>
  <si>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</si>
  <si>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</si>
  <si>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</si>
  <si>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</si>
  <si>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</si>
  <si>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</si>
  <si>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</si>
  <si>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</si>
  <si>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</si>
  <si>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</si>
  <si>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</si>
  <si>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</si>
  <si>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</si>
  <si>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</si>
  <si>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</si>
  <si>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</si>
  <si>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</si>
  <si>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</si>
  <si>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</si>
  <si>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</si>
  <si>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</si>
  <si>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</si>
  <si>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</si>
  <si>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</si>
  <si>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</si>
  <si>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</si>
  <si>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</si>
  <si>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</si>
  <si>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</si>
  <si>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</si>
  <si>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</si>
  <si>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</si>
  <si>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</si>
  <si>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</si>
  <si>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</si>
  <si>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</si>
  <si>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</si>
  <si>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</si>
  <si>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</si>
  <si>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</si>
  <si>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</si>
  <si>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</si>
  <si>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</si>
  <si>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</si>
  <si>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</si>
  <si>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</si>
  <si>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</si>
  <si>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</si>
  <si>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</si>
  <si>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</si>
  <si>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</si>
  <si>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</si>
  <si>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</si>
  <si>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</si>
  <si>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</si>
  <si>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</si>
  <si>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</si>
  <si>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</si>
  <si>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</si>
  <si>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</si>
  <si>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</si>
  <si>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</si>
  <si>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</si>
  <si>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</si>
  <si>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</si>
  <si>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</si>
  <si>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</si>
  <si>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</si>
  <si>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</si>
  <si>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</si>
  <si>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</si>
  <si>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</si>
  <si>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</si>
  <si>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</si>
  <si>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</si>
  <si>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</si>
  <si>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</si>
  <si>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</si>
  <si>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</si>
  <si>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</si>
  <si>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</si>
  <si>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</si>
  <si>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</si>
  <si>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</si>
  <si>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</si>
  <si>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</si>
  <si>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</si>
  <si>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</si>
  <si>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</si>
  <si>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</si>
  <si>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</si>
  <si>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</si>
  <si>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</si>
  <si>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</si>
  <si>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</si>
  <si>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</si>
  <si>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</si>
  <si>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</si>
  <si>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</si>
  <si>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</si>
  <si>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</si>
  <si>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</si>
  <si>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</si>
  <si>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</si>
  <si>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</si>
  <si>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</si>
  <si>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</si>
  <si>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</si>
  <si>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</si>
  <si>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</si>
  <si>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</si>
  <si>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</si>
  <si>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</si>
  <si>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</si>
  <si>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</si>
  <si>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</si>
  <si>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</si>
  <si>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</si>
  <si>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</si>
  <si>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</si>
  <si>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</si>
  <si>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</si>
  <si>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</si>
  <si>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</si>
  <si>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</si>
  <si>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</si>
  <si>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</si>
  <si>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</si>
  <si>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</si>
  <si>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</si>
  <si>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</si>
  <si>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</si>
  <si>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</si>
  <si>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</si>
  <si>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</si>
  <si>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</si>
  <si>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</si>
  <si>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</si>
  <si>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AESCIN-TEVA</t>
  </si>
  <si>
    <t>POR TBL FLM 30X20MG</t>
  </si>
  <si>
    <t>POR TBL ENT 90X20MG</t>
  </si>
  <si>
    <t>P</t>
  </si>
  <si>
    <t>AGEN 10</t>
  </si>
  <si>
    <t>POR TBL NOB 30X10MG</t>
  </si>
  <si>
    <t>ALGIFEN NEO</t>
  </si>
  <si>
    <t>POR GTT SOL 1X50ML</t>
  </si>
  <si>
    <t>ALMIRAL</t>
  </si>
  <si>
    <t>INJ 10X3ML/75MG</t>
  </si>
  <si>
    <t>APO-IBUPROFEN 400 MG</t>
  </si>
  <si>
    <t>POR TBL FLM 100X400MG</t>
  </si>
  <si>
    <t>AULIN</t>
  </si>
  <si>
    <t>TBL 15X100MG</t>
  </si>
  <si>
    <t>POR TBL NOB 30X100MG</t>
  </si>
  <si>
    <t>Biopron9 tob.60+20</t>
  </si>
  <si>
    <t>B-komplex Zentiva 30drg</t>
  </si>
  <si>
    <t>COSYREL 5MG/5MG</t>
  </si>
  <si>
    <t xml:space="preserve">TBL FLM 30 </t>
  </si>
  <si>
    <t>DEPO-MEDROL</t>
  </si>
  <si>
    <t>INJ 1X5ML 40MG/ML</t>
  </si>
  <si>
    <t>DETRALEX</t>
  </si>
  <si>
    <t>POR TBL FLM 60</t>
  </si>
  <si>
    <t>DIAZEPAM SLOVAKOFARMA</t>
  </si>
  <si>
    <t>TBL 20X10MG</t>
  </si>
  <si>
    <t>DICLOFENAC DUO PHARMASWISS 75 MG</t>
  </si>
  <si>
    <t>POR CPS RDR 30X75MG</t>
  </si>
  <si>
    <t>DORSIFLEX</t>
  </si>
  <si>
    <t>TBL 30X200MG</t>
  </si>
  <si>
    <t>DUPHALAC</t>
  </si>
  <si>
    <t>667MG/ML POR SOL 1X200ML IV</t>
  </si>
  <si>
    <t>EBRANTIL 30 RETARD</t>
  </si>
  <si>
    <t>POR CPS PRO 50X30MG</t>
  </si>
  <si>
    <t>ESSENTIALE FORTE</t>
  </si>
  <si>
    <t>600MG CPS DUR 30</t>
  </si>
  <si>
    <t>FAMOSAN 40MG</t>
  </si>
  <si>
    <t>TBL OBD 50X40MG</t>
  </si>
  <si>
    <t>FRAXIPARINE</t>
  </si>
  <si>
    <t>INJ SOL 10X0.6ML</t>
  </si>
  <si>
    <t>INJ SOL 10X1ML</t>
  </si>
  <si>
    <t>INJ SOL 10X0.8ML</t>
  </si>
  <si>
    <t>INJ SOL 10X0.3ML</t>
  </si>
  <si>
    <t>INJ SOL 10X0.4ML</t>
  </si>
  <si>
    <t>HERPESIN</t>
  </si>
  <si>
    <t>CRM 1X5GM 5%</t>
  </si>
  <si>
    <t>HERPESIN 400</t>
  </si>
  <si>
    <t>POR TBL NOB 25X400MG</t>
  </si>
  <si>
    <t>HIRUDOID</t>
  </si>
  <si>
    <t>DRM CRM 1X40GM</t>
  </si>
  <si>
    <t>KANAVIT</t>
  </si>
  <si>
    <t>INJ 5X1ML/10MG</t>
  </si>
  <si>
    <t>Klysma salinické 10x135ml</t>
  </si>
  <si>
    <t>LEXAURIN 1,5</t>
  </si>
  <si>
    <t>POR TBL NOB 30X1.5MG</t>
  </si>
  <si>
    <t>MABRON RETARD 100</t>
  </si>
  <si>
    <t>POR TBL PRO 30X100MG</t>
  </si>
  <si>
    <t>MAGNESII LACTICI 0,5 TBL. MEDICAMENTA</t>
  </si>
  <si>
    <t>TBL NOB 100X0,5GM</t>
  </si>
  <si>
    <t>MAGNOSOLV</t>
  </si>
  <si>
    <t>GRA 30X6.1GM(SACKY)</t>
  </si>
  <si>
    <t>MESOCAIN</t>
  </si>
  <si>
    <t>GEL 1X20GM</t>
  </si>
  <si>
    <t>METAMIZOL STADA</t>
  </si>
  <si>
    <t>500MG TBL NOB 60</t>
  </si>
  <si>
    <t>NEUROL 0.25</t>
  </si>
  <si>
    <t>TBL 30X0.25MG</t>
  </si>
  <si>
    <t>NOVALGIN</t>
  </si>
  <si>
    <t>INJ 10X2ML/1000MG</t>
  </si>
  <si>
    <t>500MG TBL FLM 20</t>
  </si>
  <si>
    <t>INJ 5X5ML/2500MG</t>
  </si>
  <si>
    <t>OPHTHALMO-SEPTONEX</t>
  </si>
  <si>
    <t>OPH GTT SOL 1X10ML PLAST</t>
  </si>
  <si>
    <t>PARALEN 500</t>
  </si>
  <si>
    <t>POR TBL NOB 24X500MG</t>
  </si>
  <si>
    <t>PREDNISON 20 LECIVA</t>
  </si>
  <si>
    <t>TBL 20X20MG(BLISTR)</t>
  </si>
  <si>
    <t>SILYMARIN AL 50</t>
  </si>
  <si>
    <t>DRG 100X50MG</t>
  </si>
  <si>
    <t>SORBIFER DURULES</t>
  </si>
  <si>
    <t>POR TBL FLM 100X100MG</t>
  </si>
  <si>
    <t>SUPP.GLYCERINI SANOVA Glycerín.čípky Extra 3g 10ks</t>
  </si>
  <si>
    <t>SUPPOSITORIA GLYCERINI LÉČIVA</t>
  </si>
  <si>
    <t>SUP 10X2,06G</t>
  </si>
  <si>
    <t>TRALGIT SR 100</t>
  </si>
  <si>
    <t>POR TBL RET50X100MG</t>
  </si>
  <si>
    <t>TRAUMAPLANT</t>
  </si>
  <si>
    <t>UNG 1X50GM</t>
  </si>
  <si>
    <t>TRITACE 10 MG</t>
  </si>
  <si>
    <t>POR TBL NOB 100X10MG</t>
  </si>
  <si>
    <t>VENTOLIN INHALER N</t>
  </si>
  <si>
    <t>INHSUSPSS200X100RG</t>
  </si>
  <si>
    <t>XARELTO 10 MG</t>
  </si>
  <si>
    <t>POR TBL FLM 100X10MG</t>
  </si>
  <si>
    <t>ZOLPIDEM MYLAN</t>
  </si>
  <si>
    <t>POR TBL FLM 50X10MG</t>
  </si>
  <si>
    <t>léky - krev.deriváty ZUL (TO)</t>
  </si>
  <si>
    <t>ALBUNORM 20%</t>
  </si>
  <si>
    <t>200G/L INF SOL 1X100ML</t>
  </si>
  <si>
    <t>léky - antibiotika (LEK)</t>
  </si>
  <si>
    <t>AMOKSIKLAV 1.2GM</t>
  </si>
  <si>
    <t>INJ SIC 5X1.2GM</t>
  </si>
  <si>
    <t>AXETINE 1,5GM</t>
  </si>
  <si>
    <t>INJ SIC 10X1.5GM</t>
  </si>
  <si>
    <t>AZEPO 1 G</t>
  </si>
  <si>
    <t>INJ+INF PLV SOL 10X1GM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</si>
  <si>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</si>
  <si>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</si>
  <si>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</si>
  <si>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</si>
  <si>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</si>
  <si>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ENTIZOL</t>
  </si>
  <si>
    <t>TBL 20X250MG</t>
  </si>
  <si>
    <t>SUMETROLIM</t>
  </si>
  <si>
    <t>TBL 20X480MG</t>
  </si>
  <si>
    <t>VANCOMYCIN MYLAN 1000 MG</t>
  </si>
  <si>
    <t>INF PLV SOL 1X1GM</t>
  </si>
  <si>
    <t>XORIMAX 500 MG POTAH.TABLETY</t>
  </si>
  <si>
    <t>PORTBLFLM10X500MG</t>
  </si>
  <si>
    <t>ADRENALIN LECIVA</t>
  </si>
  <si>
    <t>INJ 5X1ML/1MG</t>
  </si>
  <si>
    <t>AGEN 5</t>
  </si>
  <si>
    <t>POR TBL NOB 30X5MG</t>
  </si>
  <si>
    <t>POR TBL FLM 30X400MG</t>
  </si>
  <si>
    <t>BISOPROLOL MYLAN 5 MG</t>
  </si>
  <si>
    <t>POR TBL FLM 30X5MG</t>
  </si>
  <si>
    <t>CODEIN SLOVAKOFARMA 15MG</t>
  </si>
  <si>
    <t>TBL 10X15MG-BLISTR</t>
  </si>
  <si>
    <t>CODEIN SLOVAKOFARMA 30MG</t>
  </si>
  <si>
    <t>TBL 10X30MG-BLISTR</t>
  </si>
  <si>
    <t>CONTROLOC I.V.</t>
  </si>
  <si>
    <t>INJ PLV SOL 1X40MG</t>
  </si>
  <si>
    <t>INJ 1X1ML/40MG</t>
  </si>
  <si>
    <t>TBL OBD 30</t>
  </si>
  <si>
    <t>DICYNONE 250</t>
  </si>
  <si>
    <t>INJ SOL 4X2ML/250MG</t>
  </si>
  <si>
    <t>DIMEXOL</t>
  </si>
  <si>
    <t>DIPIDOLOR</t>
  </si>
  <si>
    <t>INJ 5X2ML 7.5MG/ML</t>
  </si>
  <si>
    <t>DITHIADEN</t>
  </si>
  <si>
    <t>TBL 20X2MG</t>
  </si>
  <si>
    <t>INJ 10X2ML</t>
  </si>
  <si>
    <t>DOLMINA INJ.</t>
  </si>
  <si>
    <t>INJ 5X3ML/75MG</t>
  </si>
  <si>
    <t>ESPUMISAN</t>
  </si>
  <si>
    <t>PORCPSMOL50X40MG-BL</t>
  </si>
  <si>
    <t>GLUKÓZA 10 BRAUN</t>
  </si>
  <si>
    <t>INF SOL 10X500ML-PE</t>
  </si>
  <si>
    <t>GLUKÓZA 5 BRAUN</t>
  </si>
  <si>
    <t>DRM GEL 1X40GM</t>
  </si>
  <si>
    <t>HUMULIN R 100 M.J./ML</t>
  </si>
  <si>
    <t>INJ 1X10ML/1KU</t>
  </si>
  <si>
    <t>HYDROCORTISON VALEANT 100 MG-výpadek</t>
  </si>
  <si>
    <t>INJ PLV SOL 10X100MG</t>
  </si>
  <si>
    <t>CHLORID SODNÝ 0,9% BRAUN</t>
  </si>
  <si>
    <t>INF SOL 10X250MLPELAH</t>
  </si>
  <si>
    <t>INF SOL 10X500MLPELAH</t>
  </si>
  <si>
    <t>INF SOL 20X100MLPELAH</t>
  </si>
  <si>
    <t>IBALGIN 400</t>
  </si>
  <si>
    <t>400MG TBL FLM 48</t>
  </si>
  <si>
    <t>IBUPROFEN B. BRAUN 600MG</t>
  </si>
  <si>
    <t xml:space="preserve"> INF SOL 10X100ML</t>
  </si>
  <si>
    <t>IMAZOL KRÉMPASTA</t>
  </si>
  <si>
    <t>10MG/G DRM PST 1X30G</t>
  </si>
  <si>
    <t>INDOMETACIN 100 BERLIN-CHEMIE</t>
  </si>
  <si>
    <t>SUP 10X100MG</t>
  </si>
  <si>
    <t>JOX SPR 30ML</t>
  </si>
  <si>
    <t>20MG/ML POR GTT EML 1X5ML</t>
  </si>
  <si>
    <t>LEVETIRACETAM ACTAVIS 250MG</t>
  </si>
  <si>
    <t>TBL FLM 50x250mg</t>
  </si>
  <si>
    <t>LIPANTHYL NT</t>
  </si>
  <si>
    <t>145MG TBL FLM 30</t>
  </si>
  <si>
    <t>LOZAP H</t>
  </si>
  <si>
    <t>POR TBL FLM 30</t>
  </si>
  <si>
    <t>MABRON</t>
  </si>
  <si>
    <t>INJ SOL 5X2ML</t>
  </si>
  <si>
    <t>MAGNE B6</t>
  </si>
  <si>
    <t>DRG 50</t>
  </si>
  <si>
    <t>MAGNESIUM SULFURICUM BIOTIKA</t>
  </si>
  <si>
    <t>INJ 5X10ML 10%</t>
  </si>
  <si>
    <t>INJ 10X10ML 1%</t>
  </si>
  <si>
    <t>MICETAL</t>
  </si>
  <si>
    <t>10MG/G GEL 100G</t>
  </si>
  <si>
    <t>MILGAMMA</t>
  </si>
  <si>
    <t>POR TBL OBD 20</t>
  </si>
  <si>
    <t>MIRTAZAPIN MYLAN 30 MG</t>
  </si>
  <si>
    <t>POR TBL DIS 30X30MG</t>
  </si>
  <si>
    <t>MUCOSOLVAN LONG EFFECT</t>
  </si>
  <si>
    <t>75MG CPS PRO 20</t>
  </si>
  <si>
    <t>NAC AL 600 ŠUMIVÉ TABLETY</t>
  </si>
  <si>
    <t>POR TBL EFF20X600MG</t>
  </si>
  <si>
    <t>OPHTHALMO-HYDROCORTISON LECIVA</t>
  </si>
  <si>
    <t>UNG OPH 1X5GM 0.5%</t>
  </si>
  <si>
    <t>PARACETAMOL KABI 10MG/ML</t>
  </si>
  <si>
    <t>INF SOL 10X100ML/1000MG</t>
  </si>
  <si>
    <t>PRESTARIUM NEO</t>
  </si>
  <si>
    <t>POR TBL FLM 90X5MG</t>
  </si>
  <si>
    <t>PYRIDOXIN LÉČIVA TBL</t>
  </si>
  <si>
    <t xml:space="preserve">POR TBL NOB 20X20MG </t>
  </si>
  <si>
    <t>SOLU-MEDROL</t>
  </si>
  <si>
    <t>INJ SIC 1X40MG+1ML</t>
  </si>
  <si>
    <t>STOPTUSSIN</t>
  </si>
  <si>
    <t>POR GTT SOL 1X25ML</t>
  </si>
  <si>
    <t>STOPTUSSIN TABLETY</t>
  </si>
  <si>
    <t>POR TBL NOB 20</t>
  </si>
  <si>
    <t>SYNTOPHYLLIN</t>
  </si>
  <si>
    <t>INJ 5X10ML/240MG</t>
  </si>
  <si>
    <t>THIAMIN LECIVA</t>
  </si>
  <si>
    <t>TBL 20X50MG(BLISTR)</t>
  </si>
  <si>
    <t>TORECAN</t>
  </si>
  <si>
    <t>INJ 5X1ML/6.5MG</t>
  </si>
  <si>
    <t>ZIBOR 3500 IU</t>
  </si>
  <si>
    <t>INJ SOL 10X0.2ML</t>
  </si>
  <si>
    <t>ZODAC</t>
  </si>
  <si>
    <t>TBL OBD 30X10MG</t>
  </si>
  <si>
    <t>ZOVIRAX 200 MG</t>
  </si>
  <si>
    <t>POR TBL NOB25X200MG</t>
  </si>
  <si>
    <t>DALACIN C 300 MG</t>
  </si>
  <si>
    <t>POR CPS DUR 16X300MG</t>
  </si>
  <si>
    <t>DEOXYMYKOIN</t>
  </si>
  <si>
    <t>TBL 10X100MG</t>
  </si>
  <si>
    <t>FRAMYKOIN</t>
  </si>
  <si>
    <t>UNG 1X10GM</t>
  </si>
  <si>
    <t>PIPERACILLIN/TAZOBACTAM KABI 4 G/0,5 G</t>
  </si>
  <si>
    <t>INF PLV SOL 10X4.5GM</t>
  </si>
  <si>
    <t>léky - antimykotika (LEK)</t>
  </si>
  <si>
    <t>FLUCONAZOL KABI 2 MG/ML</t>
  </si>
  <si>
    <t>INF SOL 10X100ML/200MG</t>
  </si>
  <si>
    <t>ALOPURINOL SANDOZ</t>
  </si>
  <si>
    <t>100MG TBL NOB 100</t>
  </si>
  <si>
    <t>AQUA PRO INJECTIONE BRAUN</t>
  </si>
  <si>
    <t>INJ SOL 20X10ML-PLA</t>
  </si>
  <si>
    <t>BETALOC ZOK</t>
  </si>
  <si>
    <t>50MG TBL PRO 100</t>
  </si>
  <si>
    <t>BRINTELLIX 10 MG</t>
  </si>
  <si>
    <t>POR TBL FLM 28X10MG</t>
  </si>
  <si>
    <t>CARZAP HCT 32 MG/12,5 MG TABLETY</t>
  </si>
  <si>
    <t>POR TBL NOB 28</t>
  </si>
  <si>
    <t>POR TBL FLM 120X500MG</t>
  </si>
  <si>
    <t>DITUSTAT</t>
  </si>
  <si>
    <t>FURORESE 40</t>
  </si>
  <si>
    <t>TBL 100X40MG</t>
  </si>
  <si>
    <t>GLYCLADA 60 MG</t>
  </si>
  <si>
    <t>POR TBL RET 60X60MG I</t>
  </si>
  <si>
    <t>IMUNOR</t>
  </si>
  <si>
    <t>LYO 4X10MG</t>
  </si>
  <si>
    <t>KALIUM CHLORATUM LECIVA 7.5%</t>
  </si>
  <si>
    <t>INJ 5X10ML 7.5%</t>
  </si>
  <si>
    <t>KL ETHANOLUM BENZ.DENAT. 900 ml / 720g/</t>
  </si>
  <si>
    <t>LOPRIDAM</t>
  </si>
  <si>
    <t>8MG/2,5MG/5MG TBL NOB 30</t>
  </si>
  <si>
    <t>MOXOSTAD 0.4 MG</t>
  </si>
  <si>
    <t>POR TBL FLM30X0.4MG</t>
  </si>
  <si>
    <t>MUCOSOLVAN</t>
  </si>
  <si>
    <t>POR GTT SOL+INH SOL 60ML</t>
  </si>
  <si>
    <t>RIVOTRIL 0.5 MG</t>
  </si>
  <si>
    <t>TBL 50X0.5MG</t>
  </si>
  <si>
    <t>POR TBL RET30X100MG</t>
  </si>
  <si>
    <t>TRITTICO AC 75</t>
  </si>
  <si>
    <t>TBL RET 30X75MG</t>
  </si>
  <si>
    <t>ABAKTAL</t>
  </si>
  <si>
    <t>INJ 10X5ML/400MG</t>
  </si>
  <si>
    <t>BENEMICIN 300 MG</t>
  </si>
  <si>
    <t>CPS 100X300MG</t>
  </si>
  <si>
    <t>CEFTAZIDIM KABI 2 GM</t>
  </si>
  <si>
    <t>INJ+INF PLV SOL 10X2GM</t>
  </si>
  <si>
    <t>GENTAMICIN LEK 80 MG/2 ML</t>
  </si>
  <si>
    <t>INJ SOL 10X2ML/80MG</t>
  </si>
  <si>
    <t>TIENAM 500 MG/500 MG I.V.</t>
  </si>
  <si>
    <t>INF PLV SOL 1X10LAH/20ML</t>
  </si>
  <si>
    <t>ZINFORO 600 MG</t>
  </si>
  <si>
    <t>INF PLV CSL 10X600MG</t>
  </si>
  <si>
    <t>ZYVOXID</t>
  </si>
  <si>
    <t>INF SOL 10X300ML</t>
  </si>
  <si>
    <t>BRAUNOVIDON MAST</t>
  </si>
  <si>
    <t>UNG 1X100GM-TUBA</t>
  </si>
  <si>
    <t>MARCAINE 0.5%</t>
  </si>
  <si>
    <t>INJ SOL5X20ML/100MG</t>
  </si>
  <si>
    <t>AGAPURIN</t>
  </si>
  <si>
    <t>INJ 5X5ML/100MG</t>
  </si>
  <si>
    <t>PAR LQF 20X100ML-PE</t>
  </si>
  <si>
    <t>ATROVENT N</t>
  </si>
  <si>
    <t>INH SOL PSS200X20RG</t>
  </si>
  <si>
    <t>CALCIUM BIOTIKA</t>
  </si>
  <si>
    <t>INJ 10X10ML/1GM</t>
  </si>
  <si>
    <t>Celaskon long effect cps.60x500mg</t>
  </si>
  <si>
    <t>CYTEAL</t>
  </si>
  <si>
    <t>LIQ 1X250ML</t>
  </si>
  <si>
    <t>DEGAN-výpadek do 16.týdne 2019</t>
  </si>
  <si>
    <t>INJ 50X2ML/10MG</t>
  </si>
  <si>
    <t>DZ OCTENISEPT 1 l</t>
  </si>
  <si>
    <t>DZ PRONTODERM PENA 200ml</t>
  </si>
  <si>
    <t>EXACYL</t>
  </si>
  <si>
    <t>INJ 5X5ML/500MG</t>
  </si>
  <si>
    <t>FAMOSAN</t>
  </si>
  <si>
    <t>TBL OBD 20X40MG</t>
  </si>
  <si>
    <t>FENISTIL</t>
  </si>
  <si>
    <t>1MG/G GEL 1X30G</t>
  </si>
  <si>
    <t>FRESUBIN 3,2 KCAL DRINK MANGO</t>
  </si>
  <si>
    <t>POR SOL 4X125ML</t>
  </si>
  <si>
    <t>FUROSEMID ACCORD</t>
  </si>
  <si>
    <t>10MG/ML INJ/INF SOL 10X2ML</t>
  </si>
  <si>
    <t>LINOLA-FETT OLBAD</t>
  </si>
  <si>
    <t>OLE 1X400ML</t>
  </si>
  <si>
    <t>LOZAP 50 ZENTIVA</t>
  </si>
  <si>
    <t>POR TBL FLM 30X50MG</t>
  </si>
  <si>
    <t>MUCONASAL PLUS</t>
  </si>
  <si>
    <t>SPR NAS 1X10ML</t>
  </si>
  <si>
    <t>NASIVIN 0,05%</t>
  </si>
  <si>
    <t>NAS GTT SOL 10ML</t>
  </si>
  <si>
    <t>NEODOLPASSE</t>
  </si>
  <si>
    <t>INF 10X250ML</t>
  </si>
  <si>
    <t>NORADRENALIN LECIVA</t>
  </si>
  <si>
    <t>NOVORAPID 100 U/ML</t>
  </si>
  <si>
    <t>INJ SOL 1X10ML</t>
  </si>
  <si>
    <t>OCUflash gtt. 2x10ml</t>
  </si>
  <si>
    <t>ONDANSETRON ACCORD</t>
  </si>
  <si>
    <t>2MG/ML INJ+INF SOL 5X4ML</t>
  </si>
  <si>
    <t>RECOXA 15</t>
  </si>
  <si>
    <t>POR TBL NOB 30X15MG</t>
  </si>
  <si>
    <t>SIOFOR 500</t>
  </si>
  <si>
    <t>TBL OBD 60X500MG</t>
  </si>
  <si>
    <t>TACHYBEN I.V. 25 MG INJEKČNÍ ROZTOK</t>
  </si>
  <si>
    <t>INJ SOL 5X5ML/25MG</t>
  </si>
  <si>
    <t>TACHYBEN I.V. 50 MG INJEKČNÍ ROZTOK</t>
  </si>
  <si>
    <t>INJ SOL 5X10ML/50MG</t>
  </si>
  <si>
    <t>TIAPRIDAL</t>
  </si>
  <si>
    <t>INJ SOL 12X2ML/100MG</t>
  </si>
  <si>
    <t>VIGANTOL</t>
  </si>
  <si>
    <t>POR GTT SOL 1x10ML</t>
  </si>
  <si>
    <t>léky - enterální výživa (LEK)</t>
  </si>
  <si>
    <t>DIASIP S PŘÍCHUTÍ VANILKOVOU</t>
  </si>
  <si>
    <t>POR SOL 1X200ML</t>
  </si>
  <si>
    <t>FRESUBIN 2 KCAL HP FIBRE</t>
  </si>
  <si>
    <t>POR SOL 15X500ML</t>
  </si>
  <si>
    <t>FRESUBIN 3,2 KCAL DRINK LÍSKOVÝ OŘÍŠEK</t>
  </si>
  <si>
    <t>FRESUBIN 3,2 KCAL DRINK VANILKA - KARAMEL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</si>
  <si>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</si>
  <si>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</si>
  <si>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</si>
  <si>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</si>
  <si>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S PŘÍCHUTÍ LESNÍHO OVOCE</t>
  </si>
  <si>
    <t>NUTRIDRINK COMPACT S PŘÍCHUTÍ MERUŇKOVOU</t>
  </si>
  <si>
    <t>NUTRIDRINK JUICE STYLE S PŘÍCHUTÍ JABLEČNOU</t>
  </si>
  <si>
    <t>POR SOL 4X200ML</t>
  </si>
  <si>
    <t>NUTRIDRINK JUICE STYLE S PŘÍCHUTÍ JAHODOVOU</t>
  </si>
  <si>
    <t>NUTRIDRINK S PŘÍCHUTÍ VANILKOVOU</t>
  </si>
  <si>
    <t>NUTRIDRINK YOGHURT S PŘÍCHUTÍ VANILKA A CITRÓN</t>
  </si>
  <si>
    <t>Nutrison Advanced Protison 500ml</t>
  </si>
  <si>
    <t>1X500ML</t>
  </si>
  <si>
    <t>BATRAFEN</t>
  </si>
  <si>
    <t>CRM 1X20GM</t>
  </si>
  <si>
    <t>DZ BRAUNOL 1 L</t>
  </si>
  <si>
    <t>FYZIOLOGICKÝ ROZTOK VIAFLO</t>
  </si>
  <si>
    <t>INF SOL 50X100ML</t>
  </si>
  <si>
    <t>IR  NaCl 0,9% 5000 ml vak Bieffe</t>
  </si>
  <si>
    <t>for irrig. 1x5000 ml 15%</t>
  </si>
  <si>
    <t>IR ETHANOLUM 96% 10ML</t>
  </si>
  <si>
    <t>IR 10ml</t>
  </si>
  <si>
    <t>KL MS HYDROG.PEROX. 3% 1000g</t>
  </si>
  <si>
    <t>KL MS HYDROG.PEROX. 3% 500g</t>
  </si>
  <si>
    <t>KL PERSTERIL 4% 1000ml HVLP</t>
  </si>
  <si>
    <t>UN 3149</t>
  </si>
  <si>
    <t>KL SOL.FORMAL.K FIXACI TKANI,1000G</t>
  </si>
  <si>
    <t>RINGERŮV ROZTOK VIAFLO</t>
  </si>
  <si>
    <t>INF SOL 10X1000ML</t>
  </si>
  <si>
    <t>Ropivacainhydrochl. Kabi - MIMOŘ.DOVOZ !!!</t>
  </si>
  <si>
    <t xml:space="preserve"> 2mg/ml 5x100ml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</si>
  <si>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</si>
  <si>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</si>
  <si>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</si>
  <si>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</si>
  <si>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</si>
  <si>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</si>
  <si>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</si>
  <si>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A02BC02 - PANTOPRAZOL</t>
  </si>
  <si>
    <t>B01AB06 - NADROPARIN</t>
  </si>
  <si>
    <t>C02AC05 - MOXONIDIN</t>
  </si>
  <si>
    <t>C03CA01 - FUROSEMID</t>
  </si>
  <si>
    <t>C05BA01 - ORGANO-HEPARINOID</t>
  </si>
  <si>
    <t>C07AB07 - BISOPROLOL</t>
  </si>
  <si>
    <t>C08CA01 - AMLODIPIN</t>
  </si>
  <si>
    <t>C09AA04 - PERINDOPRIL</t>
  </si>
  <si>
    <t>C09AA05 - RAMIPRIL</t>
  </si>
  <si>
    <t>C09CA01 - LOSARTAN</t>
  </si>
  <si>
    <t>C09DA01 - LOSARTAN A DIURETIKA</t>
  </si>
  <si>
    <t>C10AB05 - FENOFIBRÁT</t>
  </si>
  <si>
    <t>H02AB04 - METHYLPREDNISOLON</t>
  </si>
  <si>
    <t>H02AB09 - HYDROKORTISON</t>
  </si>
  <si>
    <t>J01DC02 - CEFUROXIM</t>
  </si>
  <si>
    <t>J01FF01 - KLINDAMYCIN</t>
  </si>
  <si>
    <t>J01MA03 - PEFLOXACIN</t>
  </si>
  <si>
    <t>J01XA01 - VANKOMYCIN</t>
  </si>
  <si>
    <t>J01XX08 - LINEZOLID</t>
  </si>
  <si>
    <t>J02AC01 - FLUKONAZOL</t>
  </si>
  <si>
    <t>M01AC06 - MELOXIKAM</t>
  </si>
  <si>
    <t>M04AA01 - ALOPURINOL</t>
  </si>
  <si>
    <t>N02BB02 - SODNÁ SŮL METAMIZOLU</t>
  </si>
  <si>
    <t>N02BE01 - PARACETAMOL</t>
  </si>
  <si>
    <t>N03AX14 - LEVETIRACETAM</t>
  </si>
  <si>
    <t>N05BA12 - ALPRAZOLAM</t>
  </si>
  <si>
    <t>N05CF02 - ZOLPIDEM</t>
  </si>
  <si>
    <t>N06AX11 - MIRTAZAPIN</t>
  </si>
  <si>
    <t>R03AC02 - SALBUTAMOL</t>
  </si>
  <si>
    <t>R05CB01 - ACETYLCYSTEIN</t>
  </si>
  <si>
    <t>R05CB06 - AMBROXOL</t>
  </si>
  <si>
    <t>R06AE07 - CETIRIZIN</t>
  </si>
  <si>
    <t>A10AB05 - INSULIN ASPART</t>
  </si>
  <si>
    <t>J01CR05 - PIPERACILIN A  INHIBITOR BETA-LAKTAMASY</t>
  </si>
  <si>
    <t>V06XX - POTRAVINY PRO ZVLÁŠTNÍ LÉKAŘSKÉ ÚČELY (PZLÚ) (ČESKÁ ATC SKUP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</si>
  <si>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</si>
  <si>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</si>
  <si>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</si>
  <si>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</si>
  <si>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</si>
  <si>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</si>
  <si>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</si>
  <si>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</si>
  <si>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</si>
  <si>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</si>
  <si>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</si>
  <si>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C05BA01</t>
  </si>
  <si>
    <t>100308</t>
  </si>
  <si>
    <t>300MG/100G CRM 40G</t>
  </si>
  <si>
    <t>C08CA01</t>
  </si>
  <si>
    <t>2954</t>
  </si>
  <si>
    <t>AGEN</t>
  </si>
  <si>
    <t>10MG TBL NOB 30</t>
  </si>
  <si>
    <t>C09AA05</t>
  </si>
  <si>
    <t>15866</t>
  </si>
  <si>
    <t>TRITACE</t>
  </si>
  <si>
    <t>10MG TBL NOB 100</t>
  </si>
  <si>
    <t>H02AB04</t>
  </si>
  <si>
    <t>40536</t>
  </si>
  <si>
    <t>40MG/ML INJ SUS 1X5ML</t>
  </si>
  <si>
    <t>J01DC02</t>
  </si>
  <si>
    <t>18547</t>
  </si>
  <si>
    <t>XORIMAX</t>
  </si>
  <si>
    <t>500MG TBL FLM 10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</si>
  <si>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</si>
  <si>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</si>
  <si>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</si>
  <si>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</si>
  <si>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</si>
  <si>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</si>
  <si>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</si>
  <si>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</si>
  <si>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</si>
  <si>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</si>
  <si>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N02BB02</t>
  </si>
  <si>
    <t>216736</t>
  </si>
  <si>
    <t>55823</t>
  </si>
  <si>
    <t>55824</t>
  </si>
  <si>
    <t>500MG/ML INJ SOL 5X5ML</t>
  </si>
  <si>
    <t>7981</t>
  </si>
  <si>
    <t>500MG/ML INJ SOL 10X2ML</t>
  </si>
  <si>
    <t>N05BA12</t>
  </si>
  <si>
    <t>91788</t>
  </si>
  <si>
    <t>NEUROL</t>
  </si>
  <si>
    <t>0,25MG TBL NOB 30</t>
  </si>
  <si>
    <t>N05CF02</t>
  </si>
  <si>
    <t>146899</t>
  </si>
  <si>
    <t>10MG TBL FLM 50</t>
  </si>
  <si>
    <t>R03AC02</t>
  </si>
  <si>
    <t>31934</t>
  </si>
  <si>
    <t>100MCG/DÁV INH SUS PSS 200DÁV</t>
  </si>
  <si>
    <t>A02BC02</t>
  </si>
  <si>
    <t>214427</t>
  </si>
  <si>
    <t>40MG INJ PLV SOL 1</t>
  </si>
  <si>
    <t>100304</t>
  </si>
  <si>
    <t>300MG/100G GEL 40G</t>
  </si>
  <si>
    <t>C07AB07</t>
  </si>
  <si>
    <t>158692</t>
  </si>
  <si>
    <t>BISOPROLOL MYLAN</t>
  </si>
  <si>
    <t>5MG TBL FLM 30</t>
  </si>
  <si>
    <t>2945</t>
  </si>
  <si>
    <t>5MG TBL NOB 30</t>
  </si>
  <si>
    <t>C09AA04</t>
  </si>
  <si>
    <t>101211</t>
  </si>
  <si>
    <t>5MG TBL FLM 90(3X30)</t>
  </si>
  <si>
    <t>C09DA01</t>
  </si>
  <si>
    <t>15316</t>
  </si>
  <si>
    <t>50MG/12,5MG TBL FLM 30</t>
  </si>
  <si>
    <t>C10AB05</t>
  </si>
  <si>
    <t>214919</t>
  </si>
  <si>
    <t>90044</t>
  </si>
  <si>
    <t>40MG/ML INJ SUS 1X1ML</t>
  </si>
  <si>
    <t>9709</t>
  </si>
  <si>
    <t>40MG/ML INJ PSO LQF 40MG+1ML</t>
  </si>
  <si>
    <t>H02AB09</t>
  </si>
  <si>
    <t>216670</t>
  </si>
  <si>
    <t>HYDROCORTISON VALEANT</t>
  </si>
  <si>
    <t>100MG INJ PLV SOL 1X10</t>
  </si>
  <si>
    <t>J01CR05</t>
  </si>
  <si>
    <t>113453</t>
  </si>
  <si>
    <t>PIPERACILLIN/TAZOBACTAM KABI</t>
  </si>
  <si>
    <t>4G/0,5G INF PLV SOL 10</t>
  </si>
  <si>
    <t>J02AC01</t>
  </si>
  <si>
    <t>164401</t>
  </si>
  <si>
    <t>FLUCONAZOL KABI</t>
  </si>
  <si>
    <t>2MG/ML INF SOL 10X100ML</t>
  </si>
  <si>
    <t>N02BE01</t>
  </si>
  <si>
    <t>157875</t>
  </si>
  <si>
    <t>PARACETAMOL KABI</t>
  </si>
  <si>
    <t>10MG/ML INF SOL 10X100ML</t>
  </si>
  <si>
    <t>N03AX14</t>
  </si>
  <si>
    <t>168584</t>
  </si>
  <si>
    <t>LEVETIRACETAM ACTAVIS</t>
  </si>
  <si>
    <t>250MG TBL FLM 50</t>
  </si>
  <si>
    <t>N06AX11</t>
  </si>
  <si>
    <t>146071</t>
  </si>
  <si>
    <t>MIRTAZAPIN MYLAN</t>
  </si>
  <si>
    <t>30MG POR TBL DIS 30</t>
  </si>
  <si>
    <t>R05CB01</t>
  </si>
  <si>
    <t>32858</t>
  </si>
  <si>
    <t>600MG TBL EFF 20</t>
  </si>
  <si>
    <t>R05CB06</t>
  </si>
  <si>
    <t>223148</t>
  </si>
  <si>
    <t>R06AE07</t>
  </si>
  <si>
    <t>66030</t>
  </si>
  <si>
    <t>10MG TBL FLM 30</t>
  </si>
  <si>
    <t>C02AC05</t>
  </si>
  <si>
    <t>16932</t>
  </si>
  <si>
    <t>MOXOSTAD</t>
  </si>
  <si>
    <t>0,4MG TBL FLM 30</t>
  </si>
  <si>
    <t>C03CA01</t>
  </si>
  <si>
    <t>56805</t>
  </si>
  <si>
    <t>40MG TBL NOB 100</t>
  </si>
  <si>
    <t>J01MA03</t>
  </si>
  <si>
    <t>94155</t>
  </si>
  <si>
    <t>400MG/5ML INF SOL 10X5ML</t>
  </si>
  <si>
    <t>J01XX08</t>
  </si>
  <si>
    <t>3708</t>
  </si>
  <si>
    <t>2MG/ML INF SOL 10X300ML I</t>
  </si>
  <si>
    <t>M04AA01</t>
  </si>
  <si>
    <t>127263</t>
  </si>
  <si>
    <t>A10AB05</t>
  </si>
  <si>
    <t>26786</t>
  </si>
  <si>
    <t>NOVORAPID</t>
  </si>
  <si>
    <t>100U/ML INJ SOL 1X10ML</t>
  </si>
  <si>
    <t>214036</t>
  </si>
  <si>
    <t>C09CA01</t>
  </si>
  <si>
    <t>114065</t>
  </si>
  <si>
    <t>50MG TBL FLM 30 II</t>
  </si>
  <si>
    <t>M01AC06</t>
  </si>
  <si>
    <t>112561</t>
  </si>
  <si>
    <t>RECOXA</t>
  </si>
  <si>
    <t>15MG TBL NOB 30</t>
  </si>
  <si>
    <t>V06XX</t>
  </si>
  <si>
    <t>33340</t>
  </si>
  <si>
    <t>33740</t>
  </si>
  <si>
    <t>33741</t>
  </si>
  <si>
    <t>33742</t>
  </si>
  <si>
    <t>33847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</si>
  <si>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</si>
  <si>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</si>
  <si>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</si>
  <si>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</si>
  <si>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</si>
  <si>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</si>
  <si>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</si>
  <si>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</si>
  <si>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</si>
  <si>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</si>
  <si>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</si>
  <si>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</si>
  <si>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</si>
  <si>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</si>
  <si>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</si>
  <si>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</si>
  <si>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</si>
  <si>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</si>
  <si>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</si>
  <si>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</si>
  <si>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</si>
  <si>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</si>
  <si>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</si>
  <si>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</si>
  <si>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</si>
  <si>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</si>
  <si>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</si>
  <si>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</si>
  <si>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</si>
  <si>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</si>
  <si>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</si>
  <si>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</si>
  <si>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</si>
  <si>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</si>
  <si>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</si>
  <si>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</si>
  <si>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</si>
  <si>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</si>
  <si>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</si>
  <si>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</si>
  <si>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</si>
  <si>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Není Určen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</si>
  <si>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</si>
  <si>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</si>
  <si>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</si>
  <si>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</si>
  <si>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</si>
  <si>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</si>
  <si>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</si>
  <si>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</si>
  <si>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Szabó Mikuláš</t>
  </si>
  <si>
    <t>Špička Jan</t>
  </si>
  <si>
    <t>Uvízl Miroslav</t>
  </si>
  <si>
    <t>Večeřa Marek</t>
  </si>
  <si>
    <t>Ortopedicko protetické pomůcky sériově vyráběné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</si>
  <si>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</si>
  <si>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</si>
  <si>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</si>
  <si>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</si>
  <si>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</si>
  <si>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</si>
  <si>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NADROPARIN</t>
  </si>
  <si>
    <t>SODNÁ SŮL METAMIZOLU</t>
  </si>
  <si>
    <t>140336</t>
  </si>
  <si>
    <t>FIXACE RAMENNÍHO PLETENCE</t>
  </si>
  <si>
    <t>FD 038</t>
  </si>
  <si>
    <t>11671</t>
  </si>
  <si>
    <t>ORTÉZA HLEZNA S TŘEMI DLAHAMI A FIXAČNÍM PÁSKEM PA</t>
  </si>
  <si>
    <t>FIXACE HLEZNA,3 DLAHY,OSMIČKOVÝ TAH,VEL.XS,S,M,L,XL,XXL</t>
  </si>
  <si>
    <t>140316</t>
  </si>
  <si>
    <t>ORTÉZA KOLENNÍ RIGIDNÍ, ÚHEL 20.</t>
  </si>
  <si>
    <t>KR 005</t>
  </si>
  <si>
    <t>NIMESULID</t>
  </si>
  <si>
    <t>12895</t>
  </si>
  <si>
    <t>100MG POR GRA SUS 30 I</t>
  </si>
  <si>
    <t>11662</t>
  </si>
  <si>
    <t>ORTÉZA PRSTŮ RUKY PAN 5.04</t>
  </si>
  <si>
    <t>S DLAHOU, VELIKOST S,M,L, UNIVERZÁLNÍ PRO PRAVOU A LEVOU RUKU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</si>
  <si>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</si>
  <si>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</si>
  <si>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</si>
  <si>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</si>
  <si>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CEFUROXIM</t>
  </si>
  <si>
    <t>169033</t>
  </si>
  <si>
    <t>500MG TBL FLM 16</t>
  </si>
  <si>
    <t>12892</t>
  </si>
  <si>
    <t>100MG TBL NOB 30</t>
  </si>
  <si>
    <t>JINÉ KAPILÁRY STABILIZUJÍCÍ LÁTKY</t>
  </si>
  <si>
    <t>202701</t>
  </si>
  <si>
    <t>20MG TBL ENT 90</t>
  </si>
  <si>
    <t>11649</t>
  </si>
  <si>
    <t>ORTÉZA RAMENNÍHO KLOUBU UNIFIX PAN 2.02</t>
  </si>
  <si>
    <t>UNIVERZÁLNÍ PRO PRAVÉ A LEVÉ RAMENO,VELIKOSTI S,M,L</t>
  </si>
  <si>
    <t>140314</t>
  </si>
  <si>
    <t>ORTÉZA KOLENNÍ RIGIDNÍ 0.</t>
  </si>
  <si>
    <t>KR 003</t>
  </si>
  <si>
    <t>93896</t>
  </si>
  <si>
    <t>BERLE PŘEDLOKETNÍ SPECIÁLNÍ THUASNE W2017</t>
  </si>
  <si>
    <t>VYMĚKČENÁ,VÝŠKOVĚ NASTAVITELNÁ,NOSNOST 150KG,ODRAZKY</t>
  </si>
  <si>
    <t>ALOPURINOL</t>
  </si>
  <si>
    <t>ALPRAZOLAM</t>
  </si>
  <si>
    <t>6618</t>
  </si>
  <si>
    <t>0,5MG TBL NOB 30</t>
  </si>
  <si>
    <t>18523</t>
  </si>
  <si>
    <t>250MG TBL FLM 10</t>
  </si>
  <si>
    <t>DIKLOFENAK</t>
  </si>
  <si>
    <t>119672</t>
  </si>
  <si>
    <t>DICLOFENAC DUO PHARMASWISS</t>
  </si>
  <si>
    <t>75MG CPS RDR 30 I</t>
  </si>
  <si>
    <t>46621</t>
  </si>
  <si>
    <t>UNO</t>
  </si>
  <si>
    <t>150MG TBL PRO 20</t>
  </si>
  <si>
    <t>16031</t>
  </si>
  <si>
    <t>VOLTAREN</t>
  </si>
  <si>
    <t>50MG TBL ENT 20</t>
  </si>
  <si>
    <t>DIOSMIN, KOMBINACE</t>
  </si>
  <si>
    <t>14075</t>
  </si>
  <si>
    <t>500MG TBL FLM 60</t>
  </si>
  <si>
    <t>ERDOSTEIN</t>
  </si>
  <si>
    <t>199680</t>
  </si>
  <si>
    <t>ERDOMED</t>
  </si>
  <si>
    <t>300MG CPS DUR 60</t>
  </si>
  <si>
    <t>FYTOFARMAKA A ŽIVOČIŠNÉ PRODUKTY (ČESKÁ ATC SKUPINA)</t>
  </si>
  <si>
    <t>43980</t>
  </si>
  <si>
    <t>UNG 100G</t>
  </si>
  <si>
    <t>CHONDROITIN-SULFÁT</t>
  </si>
  <si>
    <t>14821</t>
  </si>
  <si>
    <t>CONDROSULF</t>
  </si>
  <si>
    <t>800MG TBL FLM 30</t>
  </si>
  <si>
    <t>KODEIN</t>
  </si>
  <si>
    <t>56993</t>
  </si>
  <si>
    <t>CODEIN SLOVAKOFARMA</t>
  </si>
  <si>
    <t>30MG TBL NOB 10</t>
  </si>
  <si>
    <t>KYSELINA ALENDRONOVÁ A CHOLEKALCIFEROL</t>
  </si>
  <si>
    <t>29955</t>
  </si>
  <si>
    <t>FOSAVANCE</t>
  </si>
  <si>
    <t>70MG/5600IU TBL NOB 12</t>
  </si>
  <si>
    <t>MELOXIKAM</t>
  </si>
  <si>
    <t>231069</t>
  </si>
  <si>
    <t>MELOXICAM MYLAN</t>
  </si>
  <si>
    <t>15MG TBL NOB 60</t>
  </si>
  <si>
    <t>PERINDOPRIL A DIURETIKA</t>
  </si>
  <si>
    <t>122690</t>
  </si>
  <si>
    <t>PRESTARIUM NEO COMBI</t>
  </si>
  <si>
    <t>5MG/1,25MG TBL FLM 90(3X30)</t>
  </si>
  <si>
    <t>VÁPNÍK, KOMBINACE S VITAMINEM D A/NEBO JINÝMI LÉČIVY</t>
  </si>
  <si>
    <t>189079</t>
  </si>
  <si>
    <t>CALCICHEW D3 LEMON</t>
  </si>
  <si>
    <t>500MG/400IU TBL MND 60</t>
  </si>
  <si>
    <t>TRAMADOL A PARACETAMOL</t>
  </si>
  <si>
    <t>179327</t>
  </si>
  <si>
    <t>DORETA</t>
  </si>
  <si>
    <t>75MG/650MG TBL FLM 30 I</t>
  </si>
  <si>
    <t>Jiná</t>
  </si>
  <si>
    <t>4000052</t>
  </si>
  <si>
    <t>VLOŽKY ORTOPEDICKÉ SPECIÁLNÍ INDIV. ZHOTOVOVANÉ</t>
  </si>
  <si>
    <t>2 PÁRY / 1 ROK</t>
  </si>
  <si>
    <t>93987</t>
  </si>
  <si>
    <t>ORTÉZA KOLENNÍ GENUMEDI PLUS</t>
  </si>
  <si>
    <t>BANDÁŽ KOLENE SE ZPEVNĚNÍM POD KOLENEM A NA STEHNĚ</t>
  </si>
  <si>
    <t>78920</t>
  </si>
  <si>
    <t>ORTÉZA BEDERNÍ S VÝZTUHAMI - TYP 407</t>
  </si>
  <si>
    <t>ORTÉZA BEDERNÍ S VÝZTUHAMI A KŘÍŽOVÝMI TAHY</t>
  </si>
  <si>
    <t>23886</t>
  </si>
  <si>
    <t>NÁSTAVEC NA WC PLASTOVÝ 508 B</t>
  </si>
  <si>
    <t>VÝŠKA 10CM</t>
  </si>
  <si>
    <t>23914</t>
  </si>
  <si>
    <t>SEDAČKA POD SPRCHU 537 B</t>
  </si>
  <si>
    <t>NASTAVITELNÁ VÝŠKA 49-60CM,PLASTOVÉ HYGIENICKÉ SEDÁTKO</t>
  </si>
  <si>
    <t>Dále nespecifikované pomůcky</t>
  </si>
  <si>
    <t>136194</t>
  </si>
  <si>
    <t>ROZTOK ELASTOVISKÓZNÍ OPTIVISC SINGLE</t>
  </si>
  <si>
    <t>INJ.1X3ML (3% ROZTOK HYALURONÁTU SODNÉHO),HRAZENA 1 APLIKACE DO 1 KLOUBU/6 MĚS.</t>
  </si>
  <si>
    <t>AVOKÁDOVÝ A SÓJOVÝ OLEJ, NEZMÝDELNITELNÉ</t>
  </si>
  <si>
    <t>49688</t>
  </si>
  <si>
    <t>PIASCLEDINE 300</t>
  </si>
  <si>
    <t>CPS DUR 30</t>
  </si>
  <si>
    <t>216478</t>
  </si>
  <si>
    <t>CIKLOPIROX</t>
  </si>
  <si>
    <t>76150</t>
  </si>
  <si>
    <t>10MG/G CRM 20G</t>
  </si>
  <si>
    <t>125122</t>
  </si>
  <si>
    <t>APO-DICLO SR 100</t>
  </si>
  <si>
    <t>100MG TBL RET 100</t>
  </si>
  <si>
    <t>CHLORHEXIDIN, KOMBINACE</t>
  </si>
  <si>
    <t>98190</t>
  </si>
  <si>
    <t>0,25G/0,25G/0,75G DRM LIQ 250ML</t>
  </si>
  <si>
    <t>14823</t>
  </si>
  <si>
    <t>800MG POR GRA SOL 30</t>
  </si>
  <si>
    <t>KLINDAMYCIN</t>
  </si>
  <si>
    <t>100339</t>
  </si>
  <si>
    <t>DALACIN C</t>
  </si>
  <si>
    <t>300MG CPS DUR 16</t>
  </si>
  <si>
    <t>107135</t>
  </si>
  <si>
    <t>150MG CPS DUR 16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</si>
  <si>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</si>
  <si>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</si>
  <si>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</si>
  <si>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</si>
  <si>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</si>
  <si>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</si>
  <si>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</si>
  <si>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MEFENOXALON</t>
  </si>
  <si>
    <t>85656</t>
  </si>
  <si>
    <t>200MG TBL NOB 30</t>
  </si>
  <si>
    <t>12891</t>
  </si>
  <si>
    <t>100MG TBL NOB 15</t>
  </si>
  <si>
    <t>TRAMADOL</t>
  </si>
  <si>
    <t>201138</t>
  </si>
  <si>
    <t>TRAMAL RETARD TABLETY 100 MG</t>
  </si>
  <si>
    <t>100MG TBL PRO 30 II</t>
  </si>
  <si>
    <t>164888</t>
  </si>
  <si>
    <t>CALTRATE 600 MG/400 IU D3 POTAHOVANÁ TABLETA</t>
  </si>
  <si>
    <t>600MG/400IU TBL FLM 90</t>
  </si>
  <si>
    <t>186538</t>
  </si>
  <si>
    <t>CALTRATE PLUS</t>
  </si>
  <si>
    <t>TBL FLM 90</t>
  </si>
  <si>
    <t>189098</t>
  </si>
  <si>
    <t>1000MG/800IU TBL MND 60</t>
  </si>
  <si>
    <t>107806</t>
  </si>
  <si>
    <t>20MG TBL ENT 30</t>
  </si>
  <si>
    <t>HOŘČÍK (KOMBINACE RŮZNÝCH SOLÍ)</t>
  </si>
  <si>
    <t>234736</t>
  </si>
  <si>
    <t>365MG POR GRA SOL SCC 30</t>
  </si>
  <si>
    <t>Obuv ortopedická</t>
  </si>
  <si>
    <t>971</t>
  </si>
  <si>
    <t>VLOŽKY ORTOPEDICKÉ-SPECIÁLNÍ</t>
  </si>
  <si>
    <t>80%</t>
  </si>
  <si>
    <t>140328</t>
  </si>
  <si>
    <t>FIXACE ZÁPĚSTÍ BEZ FIXACE PALCE</t>
  </si>
  <si>
    <t>FZ 030</t>
  </si>
  <si>
    <t>19007</t>
  </si>
  <si>
    <t>ORTÉZA ZÁPĚSTÍ DYNASTAB 7040-7041</t>
  </si>
  <si>
    <t>DYNASTAB 7040-7041 ORTÉZA S DLAHOU</t>
  </si>
  <si>
    <t>78911</t>
  </si>
  <si>
    <t>PÁSKA EPIKONDYLÁRNÍ - TYP 202</t>
  </si>
  <si>
    <t>VELIKOSTI M,L</t>
  </si>
  <si>
    <t>93884</t>
  </si>
  <si>
    <t>PÁS BEDERNÍ LOMBASKIN 0870</t>
  </si>
  <si>
    <t>EXTRA TENKÝ BEDERNÍ PÁS S PEVNÝMI VÝZTUHAMI</t>
  </si>
  <si>
    <t>11661</t>
  </si>
  <si>
    <t>ORTÉZA PALCE RUKY PAN 5.03</t>
  </si>
  <si>
    <t>S DLAHOU, VELIKOST S,M,L, UNIVERZÁLNÍ PRO PRAVÝ A LEVÝ PALEC</t>
  </si>
  <si>
    <t>93655</t>
  </si>
  <si>
    <t>ORTÉZA KOLENNÍ</t>
  </si>
  <si>
    <t>PROTECT.ST PRO</t>
  </si>
  <si>
    <t>140338</t>
  </si>
  <si>
    <t>ORTÉZA ZÁPĚSTÍ RIGIDNÍ S FIXACÍ PALCE</t>
  </si>
  <si>
    <t>FP 040</t>
  </si>
  <si>
    <t>140304</t>
  </si>
  <si>
    <t>ORTÉZA KOLENNÍHO KLOUBU S KOVOVÝMI DLAHAMI</t>
  </si>
  <si>
    <t>STABIMED PRO - PRODYŠNÝ MATERIÁL, KOVOVÉ DLAHY</t>
  </si>
  <si>
    <t>140669</t>
  </si>
  <si>
    <t>ORTÉZA ZÁPĚSTÍ - MANUSAN</t>
  </si>
  <si>
    <t>ORTÉZA ZÁPĚSTÍ PLETENINOVÁ, PRODYŠNÁ, LEVÁ, PRAVÁ</t>
  </si>
  <si>
    <t>11705</t>
  </si>
  <si>
    <t>ORTÉZA - INFRAPATELÁRNÍ PÁSKA TYP 510</t>
  </si>
  <si>
    <t>63875</t>
  </si>
  <si>
    <t>BANDÁŽ BEDERNÍ ÚPLETOVÁ S VÝZTUHAMI</t>
  </si>
  <si>
    <t>LUMBAMED BASIC, 5 VELIKOSTÍ</t>
  </si>
  <si>
    <t>93433</t>
  </si>
  <si>
    <t>ROZTOK VISKOELASTICKÝ ERECTUS</t>
  </si>
  <si>
    <t>INJ 1X2ML,HRAZENY 3 APLIKACE DO 1 KLOUBU/6 MĚS.</t>
  </si>
  <si>
    <t>140728</t>
  </si>
  <si>
    <t>ROZTOK ELASTOVISKÓZNÍ SINOVIAL ONE</t>
  </si>
  <si>
    <t>INJ.1X2,5ML, HRAZENA 1 APLIKACE DO 1 KLOUBU/6 MĚS.</t>
  </si>
  <si>
    <t>ACEKLOFENAK</t>
  </si>
  <si>
    <t>191729</t>
  </si>
  <si>
    <t>BIOFENAC</t>
  </si>
  <si>
    <t>100MG TBL FLM 20</t>
  </si>
  <si>
    <t>BUTAMIRÁT</t>
  </si>
  <si>
    <t>15374</t>
  </si>
  <si>
    <t>SINECOD</t>
  </si>
  <si>
    <t>50MG TBL PRO 10</t>
  </si>
  <si>
    <t>186189</t>
  </si>
  <si>
    <t>OLFEN-100 SR</t>
  </si>
  <si>
    <t>100MG CPS PRO 20</t>
  </si>
  <si>
    <t>GLUKOSAMIN</t>
  </si>
  <si>
    <t>59645</t>
  </si>
  <si>
    <t>DONA</t>
  </si>
  <si>
    <t>1500MG POR PLV SOL 20</t>
  </si>
  <si>
    <t>231738</t>
  </si>
  <si>
    <t>ORGANO-HEPARINOID</t>
  </si>
  <si>
    <t>100306</t>
  </si>
  <si>
    <t>HIRUDOID FORTE</t>
  </si>
  <si>
    <t>445MG/100G GEL 40G</t>
  </si>
  <si>
    <t>PREDNISON</t>
  </si>
  <si>
    <t>269</t>
  </si>
  <si>
    <t>PREDNISON LÉČIVA</t>
  </si>
  <si>
    <t>5MG TBL NOB 20</t>
  </si>
  <si>
    <t>179333</t>
  </si>
  <si>
    <t>75MG/650MG TBL FLM 90 I</t>
  </si>
  <si>
    <t>AMOXICILIN A  INHIBITOR BETA-LAKTAMASY</t>
  </si>
  <si>
    <t>132654</t>
  </si>
  <si>
    <t>AMOKSIKLAV 1 G</t>
  </si>
  <si>
    <t>875MG/125MG TBL FLM 14</t>
  </si>
  <si>
    <t>*2053</t>
  </si>
  <si>
    <t>Jiný</t>
  </si>
  <si>
    <t>140687</t>
  </si>
  <si>
    <t>BANDÁŽ KOLENE - GENUSAN</t>
  </si>
  <si>
    <t>PLETENINOVÁ BANDÁŽ, PATELÁRNÍ SILIKONOVÁ PELOTA</t>
  </si>
  <si>
    <t>93497</t>
  </si>
  <si>
    <t>BERLE PŘEDLOKETNÍ SPECIÁLNÍ SKLOPNÁ BSF 07</t>
  </si>
  <si>
    <t>VYMĚKČENÁ RUKOJEŤ,2X STAVITELNÁ,ODRAZKY,NOSNOST 100KG</t>
  </si>
  <si>
    <t>142408</t>
  </si>
  <si>
    <t>ROZTOK ELASTOVISKOZNÍ CINGAL,88MG NAHA, 18MG TRIAM</t>
  </si>
  <si>
    <t>INJ.1X4ML,HRAZENO 1 APLIKACE DO 1 KLOUBU/6 MĚSÍCŮ</t>
  </si>
  <si>
    <t>63712</t>
  </si>
  <si>
    <t>ROZTOK ELASTOVISKOZNÍ CURAVISC</t>
  </si>
  <si>
    <t>INJEKCE 1X2ML,HRAZENO 3-5 APLIKACÍ DO 1 KLOUBU/6 MĚS.</t>
  </si>
  <si>
    <t>BROMAZEPAM</t>
  </si>
  <si>
    <t>88217</t>
  </si>
  <si>
    <t>LEXAURIN</t>
  </si>
  <si>
    <t>1,5MG TBL NOB 30</t>
  </si>
  <si>
    <t>CELEKOXIB</t>
  </si>
  <si>
    <t>221054</t>
  </si>
  <si>
    <t>ACLEXA</t>
  </si>
  <si>
    <t>200MG CPS DUR 60</t>
  </si>
  <si>
    <t>DESLORATADIN</t>
  </si>
  <si>
    <t>28839</t>
  </si>
  <si>
    <t>AERIUS</t>
  </si>
  <si>
    <t>0,5MG/ML POR SOL 120ML+LŽ</t>
  </si>
  <si>
    <t>100097</t>
  </si>
  <si>
    <t>VOLTAREN EMULGEL</t>
  </si>
  <si>
    <t>10MG/G GEL 100G II</t>
  </si>
  <si>
    <t>162211</t>
  </si>
  <si>
    <t>10MG/G GEL 150G II</t>
  </si>
  <si>
    <t>173218</t>
  </si>
  <si>
    <t>47033</t>
  </si>
  <si>
    <t>35MG/ML POR PLV SUS 100ML</t>
  </si>
  <si>
    <t>HYDROGENOVANÉ NÁMELOVÉ ALKALOIDY</t>
  </si>
  <si>
    <t>91032</t>
  </si>
  <si>
    <t>SECATOXIN FORTE</t>
  </si>
  <si>
    <t>2,5MG/ML POR GTT SOL 25ML</t>
  </si>
  <si>
    <t>176921</t>
  </si>
  <si>
    <t>400MG CPS DUR 180</t>
  </si>
  <si>
    <t>IBUPROFEN</t>
  </si>
  <si>
    <t>162143</t>
  </si>
  <si>
    <t>NUROFEN PRO DĚTI JAHODA</t>
  </si>
  <si>
    <t>20MG/ML POR SUS 200 ML II</t>
  </si>
  <si>
    <t>INDOMETACIN</t>
  </si>
  <si>
    <t>93723</t>
  </si>
  <si>
    <t>INDOMETACIN BERLIN-CHEMIE</t>
  </si>
  <si>
    <t>50MG SUP 10</t>
  </si>
  <si>
    <t>93724</t>
  </si>
  <si>
    <t>100MG SUP 10</t>
  </si>
  <si>
    <t>KLARITHROMYCIN</t>
  </si>
  <si>
    <t>216186</t>
  </si>
  <si>
    <t>KLACID SR</t>
  </si>
  <si>
    <t>500MG TBL RET 14</t>
  </si>
  <si>
    <t>KYSELINA ALENDRONOVÁ</t>
  </si>
  <si>
    <t>112476</t>
  </si>
  <si>
    <t>ALENDRONAT SANDOZ 70</t>
  </si>
  <si>
    <t>70MG TBL NOB 12</t>
  </si>
  <si>
    <t>41671</t>
  </si>
  <si>
    <t>ALENDRONATE-TEVA</t>
  </si>
  <si>
    <t>MAGNESIUM-LAKTÁT</t>
  </si>
  <si>
    <t>17992</t>
  </si>
  <si>
    <t>0,5G TBL NOB 100</t>
  </si>
  <si>
    <t>186334</t>
  </si>
  <si>
    <t>MAGNESIUM LACTATE BIOMEDICA</t>
  </si>
  <si>
    <t>500MG TBL NOB 100</t>
  </si>
  <si>
    <t>213480</t>
  </si>
  <si>
    <t>FRAXIPARINE FORTE</t>
  </si>
  <si>
    <t>19000IU/ML INJ SOL ISP 10X0,6ML</t>
  </si>
  <si>
    <t>17187</t>
  </si>
  <si>
    <t>NIMESIL</t>
  </si>
  <si>
    <t>100MG POR GRA SUS 30</t>
  </si>
  <si>
    <t>12894</t>
  </si>
  <si>
    <t>100MG POR GRA SUS 15 I</t>
  </si>
  <si>
    <t>PYRIDOXIN (VITAMIN B6)</t>
  </si>
  <si>
    <t>280</t>
  </si>
  <si>
    <t>PYRIDOXIN LÉČIVA</t>
  </si>
  <si>
    <t>20MG TBL NOB 20</t>
  </si>
  <si>
    <t>SÍRAN HOŘEČNATÝ</t>
  </si>
  <si>
    <t>498</t>
  </si>
  <si>
    <t>100MG/ML INJ SOL 5X10ML</t>
  </si>
  <si>
    <t>THIAMIN (VITAMIN B1)</t>
  </si>
  <si>
    <t>75025</t>
  </si>
  <si>
    <t>THIAMIN LÉČIVA</t>
  </si>
  <si>
    <t>50MG TBL NOB 20</t>
  </si>
  <si>
    <t>201609</t>
  </si>
  <si>
    <t>ZALDIAR</t>
  </si>
  <si>
    <t>37,5MG/325MG TBL FLM 30X1</t>
  </si>
  <si>
    <t>5951</t>
  </si>
  <si>
    <t>215978</t>
  </si>
  <si>
    <t>23828</t>
  </si>
  <si>
    <t>ORTÉZA RAMENNÍ 107A</t>
  </si>
  <si>
    <t>VEL.S-80-90CM,M-91-100CM,L-101-110CM,XL-111-120CM,XXL-121-130CM,PR/LE</t>
  </si>
  <si>
    <t>140271</t>
  </si>
  <si>
    <t>LÍMEC KRČNÍ S VÝZTUHOU</t>
  </si>
  <si>
    <t>PROTECT.COLAR SOFT WITH BAR</t>
  </si>
  <si>
    <t>78866</t>
  </si>
  <si>
    <t>DLAHA KOLENNÍ-PLAYMAKER DRYTEX</t>
  </si>
  <si>
    <t>DLOUHÁ S NASTAVITELNÝM ROZSAHEM POHYBU</t>
  </si>
  <si>
    <t>93528</t>
  </si>
  <si>
    <t>BERLE PŘEDLOKETNÍ SPECIÁLNÍ DĚTSKÁ THUASNE W2015</t>
  </si>
  <si>
    <t>VÝŠKOVĚ NASTAVITELNÁ 58-75CM,NASTAVITELNÉ PŘEDLOKTÍ,ODRAZKY,DO 60KG</t>
  </si>
  <si>
    <t>140258</t>
  </si>
  <si>
    <t>ROZTOK ELASTOVISKOZNÍ MONOVISC</t>
  </si>
  <si>
    <t>INJ.1X4ML,ROZ.MODIFIKOVANÉ NAHA 25MG/1ML,HRAZENA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</si>
  <si>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</si>
  <si>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</si>
  <si>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</si>
  <si>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</si>
  <si>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21731</t>
  </si>
  <si>
    <t>VERAL 100 RETARD</t>
  </si>
  <si>
    <t>100MG TBL RET 30</t>
  </si>
  <si>
    <t>75289</t>
  </si>
  <si>
    <t>DOLGIT</t>
  </si>
  <si>
    <t>50MG/G CRM 100G</t>
  </si>
  <si>
    <t>67408</t>
  </si>
  <si>
    <t>INDOBENE</t>
  </si>
  <si>
    <t>10MG/G GEL 50G</t>
  </si>
  <si>
    <t>112562</t>
  </si>
  <si>
    <t>23642</t>
  </si>
  <si>
    <t>ORTÉZA KOLENNÍ S KOVOVÝMI DLAHAMI</t>
  </si>
  <si>
    <t>DRYTEX ECONOMY HINGED KNEE SUPPORT- S DVOUOSÝM KLOUBEM (0670)</t>
  </si>
  <si>
    <t>140671</t>
  </si>
  <si>
    <t>ORTÉZA PALCE DE QUERVAIN - TYP 316</t>
  </si>
  <si>
    <t>93653</t>
  </si>
  <si>
    <t>PÁSKA EPIKONDYLÁRNÍ</t>
  </si>
  <si>
    <t>EPIBRACE</t>
  </si>
  <si>
    <t>136478</t>
  </si>
  <si>
    <t>ORTÉZA KOLENNÍ PLAYMAKER XPERT SLEEVE</t>
  </si>
  <si>
    <t>S POSTRANNÍMI DLAHAMI PRO MÍRNÉ AŽ STŘEDNÍ VAZOVÉ INSTABILITY,NAVLÉKACÍ</t>
  </si>
  <si>
    <t>136361</t>
  </si>
  <si>
    <t>SEDAČKA NA VANU BEZ PŘÍSAVEK W1820 003 001</t>
  </si>
  <si>
    <t>NOSNOST DO 200 KG</t>
  </si>
  <si>
    <t>Implantáty biologické lidského a zvířecího původu</t>
  </si>
  <si>
    <t>115413</t>
  </si>
  <si>
    <t>MATRICE VYZTUŽOVACÍ ARTHREX DX, HYDRATOVANÁ</t>
  </si>
  <si>
    <t>MATRICE DX PORCINNÍ,AR-30001 VEL 5X5 CM,AR-30002 VEL.6X8 CM</t>
  </si>
  <si>
    <t>DIAZEPAM</t>
  </si>
  <si>
    <t>208695</t>
  </si>
  <si>
    <t>10MG TBL NOB 20(1X20)</t>
  </si>
  <si>
    <t>98191</t>
  </si>
  <si>
    <t>0,5G/0,5G/1,5G DRM LIQ 500ML</t>
  </si>
  <si>
    <t>JINÁ ANTIBIOTIKA PRO LOKÁLNÍ APLIKACI</t>
  </si>
  <si>
    <t>1066</t>
  </si>
  <si>
    <t>250IU/G+5,2MG/G UNG 10G</t>
  </si>
  <si>
    <t>216199</t>
  </si>
  <si>
    <t>KLACID</t>
  </si>
  <si>
    <t>500MG TBL FLM 14</t>
  </si>
  <si>
    <t>METOPROLOL</t>
  </si>
  <si>
    <t>214624</t>
  </si>
  <si>
    <t>VASOCARDIN SR 200</t>
  </si>
  <si>
    <t>200MG TBL PRO 100</t>
  </si>
  <si>
    <t>4000021</t>
  </si>
  <si>
    <t>ORTÉZA DOLNÍ KONČETINY INDIV. ZHOTOVENÁ</t>
  </si>
  <si>
    <t>DĚTSKÁ DO 18 LET VČETNĚ; 2 KS / 1 ROK</t>
  </si>
  <si>
    <t>4000053</t>
  </si>
  <si>
    <t>VLOŽKY ORTOPEDICKÉ INDIV. ZHOTOVOVANÉ</t>
  </si>
  <si>
    <t>DĚTSKÉ DO 18 LET VČETNĚ; 2 PÁRY / 1 ROK</t>
  </si>
  <si>
    <t>5250</t>
  </si>
  <si>
    <t>VLOŽKY ORTOPEDICKÉ DĚTSKÉ-INDIVIDUÁLNÍ</t>
  </si>
  <si>
    <t>PŘÍSPĚVEK POJIŠŤOVNY DO VÝŠE</t>
  </si>
  <si>
    <t>78856</t>
  </si>
  <si>
    <t>OBUV ZDRAVOTNÍ DĚTSKÁ VZOR 014-CELOROČNÍ</t>
  </si>
  <si>
    <t>VEL.23-34</t>
  </si>
  <si>
    <t>63772</t>
  </si>
  <si>
    <t>BANDÁŽ DENNÍ HALLUX VALGUS ORTEX 024A</t>
  </si>
  <si>
    <t>39764</t>
  </si>
  <si>
    <t>BANDÁŽ KOTNÍKOVÁ MAXIS</t>
  </si>
  <si>
    <t>S PRUŽNOU FIXACÍ</t>
  </si>
  <si>
    <t>78612</t>
  </si>
  <si>
    <t>ORTÉZA ZÁPĚSTNÍ TYP 301</t>
  </si>
  <si>
    <t>TYP 301</t>
  </si>
  <si>
    <t>10309</t>
  </si>
  <si>
    <t>BERLE PŘEDLOKETNÍ DURAL.DĚTSKÁ FDD 91</t>
  </si>
  <si>
    <t>NOSNOST 100KG</t>
  </si>
  <si>
    <t>169567</t>
  </si>
  <si>
    <t>DIKY 4%</t>
  </si>
  <si>
    <t>40MG/G DRM SPR SOL 25G</t>
  </si>
  <si>
    <t>75631</t>
  </si>
  <si>
    <t>DICLOFENAC AL RETARD</t>
  </si>
  <si>
    <t>100MG TBL PRO 20</t>
  </si>
  <si>
    <t>89025</t>
  </si>
  <si>
    <t>DICLOFENAC AL 50</t>
  </si>
  <si>
    <t>50MG TBL ENT 50</t>
  </si>
  <si>
    <t>132908</t>
  </si>
  <si>
    <t>500MG TBL FLM 120</t>
  </si>
  <si>
    <t>11063</t>
  </si>
  <si>
    <t>IBALGIN 600</t>
  </si>
  <si>
    <t>600MG TBL FLM 30</t>
  </si>
  <si>
    <t>LORNOXIKAM</t>
  </si>
  <si>
    <t>119899</t>
  </si>
  <si>
    <t>XEFO RAPID</t>
  </si>
  <si>
    <t>8MG TBL FLM 30</t>
  </si>
  <si>
    <t>OMEPRAZOL</t>
  </si>
  <si>
    <t>215606</t>
  </si>
  <si>
    <t>HELICID 20 ZENTIVA</t>
  </si>
  <si>
    <t>20MG CPS ETD 90 I</t>
  </si>
  <si>
    <t>TRIAMCINOLON</t>
  </si>
  <si>
    <t>203637</t>
  </si>
  <si>
    <t>TRISPAN</t>
  </si>
  <si>
    <t>20MG/ML INJ SUS 10X1ML</t>
  </si>
  <si>
    <t>169673</t>
  </si>
  <si>
    <t>TBL FLM 30</t>
  </si>
  <si>
    <t>132872</t>
  </si>
  <si>
    <t>37,5MG/325MG TBL FLM 30</t>
  </si>
  <si>
    <t>78945</t>
  </si>
  <si>
    <t>ORTÉZA KOLENNÍ GENUMEDI</t>
  </si>
  <si>
    <t>140312</t>
  </si>
  <si>
    <t>ORTÉZA KOLENNÍ SE STAVITELNÝM KLOUBEM</t>
  </si>
  <si>
    <t>KK 001</t>
  </si>
  <si>
    <t>23738</t>
  </si>
  <si>
    <t>CHODÍTKO ČTYŘKOLOVÉ SKLÁDACÍ 102</t>
  </si>
  <si>
    <t>DURALOVÉ,NASTAVITELNÉ 84-92CM,SEDÁTKO,NÁKUPNÍ KOŠÍK,BRZDY DELUXE</t>
  </si>
  <si>
    <t>DEXAMETHASON</t>
  </si>
  <si>
    <t>84700</t>
  </si>
  <si>
    <t>OTOBACID N</t>
  </si>
  <si>
    <t>0,2MG/G+5MG/G+479,8MG/G AUR GTT SOL 1X5ML</t>
  </si>
  <si>
    <t>14830</t>
  </si>
  <si>
    <t>FLECTOR EP TISSUGEL</t>
  </si>
  <si>
    <t>180MG TDR EMP 5</t>
  </si>
  <si>
    <t>201970</t>
  </si>
  <si>
    <t>PAMYCON NA PŘÍPRAVU KAPEK</t>
  </si>
  <si>
    <t>33000IU/2500IU DRM PLV SOL 1</t>
  </si>
  <si>
    <t>216183</t>
  </si>
  <si>
    <t>500MG INF PLV CSL 1</t>
  </si>
  <si>
    <t>25416</t>
  </si>
  <si>
    <t>70MG/2800IU TBL NOB 12</t>
  </si>
  <si>
    <t>160704</t>
  </si>
  <si>
    <t>ORAMELLOX</t>
  </si>
  <si>
    <t>15MG POR TBL DIS 30</t>
  </si>
  <si>
    <t>MONTELUKAST</t>
  </si>
  <si>
    <t>132868</t>
  </si>
  <si>
    <t>SINGULAIR 5 JUNIOR</t>
  </si>
  <si>
    <t>5MG TBL MND 98</t>
  </si>
  <si>
    <t>47515</t>
  </si>
  <si>
    <t>CALCICHEW D3</t>
  </si>
  <si>
    <t>500MG/200IU TBL MND 60</t>
  </si>
  <si>
    <t>VITAMIN B1 V KOMBINACI S VITAMINEM B6 A/NEBO B12</t>
  </si>
  <si>
    <t>11485</t>
  </si>
  <si>
    <t>MILGAMMA N</t>
  </si>
  <si>
    <t>4000022</t>
  </si>
  <si>
    <t>ORTÉZA DOLNÍ KONČETINY INDIV. UPRAVENÁ</t>
  </si>
  <si>
    <t>Z PREFABRIKÁTU NEBO STAVEBNICE S NUTNOSTÍ INDIVIDUÁLNÍ ÚPRAVY</t>
  </si>
  <si>
    <t>136070</t>
  </si>
  <si>
    <t>ZÁVĚS RAMENNÍ</t>
  </si>
  <si>
    <t>DISTANČNÍ PODLOŽKA</t>
  </si>
  <si>
    <t>11664</t>
  </si>
  <si>
    <t>ORTÉZA KOLENNÍHO KLOUBU S LIMITACÍ PAN 7.01</t>
  </si>
  <si>
    <t>FLEXE A EXTENZE PO 10 ST. VEL. S,M,L,XL UNIV. PRO PRAVOU A LEVOU KONČ.</t>
  </si>
  <si>
    <t>63677</t>
  </si>
  <si>
    <t>BANDÁŽ KOLENNÍ, PUSH MED, 2.30.1</t>
  </si>
  <si>
    <t>VEL.: 1 - 5</t>
  </si>
  <si>
    <t>11699</t>
  </si>
  <si>
    <t>ORTÉZA RAMENNÍ TYP 204</t>
  </si>
  <si>
    <t>NEOPREN</t>
  </si>
  <si>
    <t>140257</t>
  </si>
  <si>
    <t>ROZTOK ELASTOVISKOZNÍ ORTHOVISC</t>
  </si>
  <si>
    <t>INJ.1X2ML,ROZ.NATRIUM HYALURONÁTU 30MG/2ML,HRAZENY 3 APLIKACE DO 1 KLOUBU/6 MĚS.</t>
  </si>
  <si>
    <t>136195</t>
  </si>
  <si>
    <t>ROZTOK ELASTOVISKÓZNÍ OPTIVISC PLUS</t>
  </si>
  <si>
    <t>INJ.1X2ML (2% ROZTOK HYALURONÁTU SODNÉHO),HRAZENY 3 APLIKACE DO 1 KLOUBU/6 MĚS.</t>
  </si>
  <si>
    <t>67409</t>
  </si>
  <si>
    <t>RŮZNÉ JINÉ KOMBINACE ŽELEZA</t>
  </si>
  <si>
    <t>119653</t>
  </si>
  <si>
    <t>320MG/60MG TBL RET 60</t>
  </si>
  <si>
    <t>SALBUTAMOL</t>
  </si>
  <si>
    <t>205931</t>
  </si>
  <si>
    <t>500MG TBL NOB 20</t>
  </si>
  <si>
    <t>140588</t>
  </si>
  <si>
    <t>ORTÉZA KOLENNÍ PRODYŠNÁ S NASTAVITELNOU FLEXÍ 0.-9</t>
  </si>
  <si>
    <t>PROTECT.ST PIN</t>
  </si>
  <si>
    <t>93812</t>
  </si>
  <si>
    <t>BANDÁŽ HLEZENNÍ</t>
  </si>
  <si>
    <t>PROTECT.LEVA</t>
  </si>
  <si>
    <t>140283</t>
  </si>
  <si>
    <t>ORTÉZA ZÁPĚSTÍ S VÝZTUHOU</t>
  </si>
  <si>
    <t>MEDI WRIST SUPPORT</t>
  </si>
  <si>
    <t>ALFAKALCIDOL</t>
  </si>
  <si>
    <t>14329</t>
  </si>
  <si>
    <t>ALPHA D3</t>
  </si>
  <si>
    <t>0,25MCG CPS MOL 30</t>
  </si>
  <si>
    <t>132634</t>
  </si>
  <si>
    <t>132633</t>
  </si>
  <si>
    <t>500MG TBL FLM 30</t>
  </si>
  <si>
    <t>KYSELINA ACETYLSALICYLOVÁ</t>
  </si>
  <si>
    <t>188850</t>
  </si>
  <si>
    <t>STACYL</t>
  </si>
  <si>
    <t>100MG TBL ENT 100 I</t>
  </si>
  <si>
    <t>METFORMIN</t>
  </si>
  <si>
    <t>113892</t>
  </si>
  <si>
    <t>METFORMIN TEVA</t>
  </si>
  <si>
    <t>1000MG TBL FLM 60</t>
  </si>
  <si>
    <t>231687</t>
  </si>
  <si>
    <t>BETALOC SR</t>
  </si>
  <si>
    <t>PIROXIKAM</t>
  </si>
  <si>
    <t>49522</t>
  </si>
  <si>
    <t>FLAMEXIN</t>
  </si>
  <si>
    <t>20MG TBL NOB 30</t>
  </si>
  <si>
    <t>PITOFENON A ANALGETIKA</t>
  </si>
  <si>
    <t>50335</t>
  </si>
  <si>
    <t>500MG/ML+5MG/ML POR GTT SOL 1X25ML</t>
  </si>
  <si>
    <t>TELMISARTAN</t>
  </si>
  <si>
    <t>158191</t>
  </si>
  <si>
    <t>TELMISARTAN SANDOZ</t>
  </si>
  <si>
    <t>80MG TBL NOB 30</t>
  </si>
  <si>
    <t>32086</t>
  </si>
  <si>
    <t>TRALGIT</t>
  </si>
  <si>
    <t>50MG CPS DUR 20(2X10)</t>
  </si>
  <si>
    <t>56844</t>
  </si>
  <si>
    <t>TRAMAL RETARD TABLETY 150 MG</t>
  </si>
  <si>
    <t>150MG TBL PRO 30</t>
  </si>
  <si>
    <t>132873</t>
  </si>
  <si>
    <t>100MG TBL PRO 30</t>
  </si>
  <si>
    <t>11799</t>
  </si>
  <si>
    <t>NÁSTAVEC NA WC VT 1840</t>
  </si>
  <si>
    <t>VÝŠKA 15CM</t>
  </si>
  <si>
    <t>Vozíky invalidní včetně příslušenství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</si>
  <si>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</si>
  <si>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</si>
  <si>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</si>
  <si>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</si>
  <si>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</si>
  <si>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</si>
  <si>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135143</t>
  </si>
  <si>
    <t>PŘÍSLUŠENSTVÍ K VOZÍKU MECH. SM</t>
  </si>
  <si>
    <t>PÁKA BRZDY PRODLOUŽENÁ</t>
  </si>
  <si>
    <t>DIACEREIN</t>
  </si>
  <si>
    <t>21668</t>
  </si>
  <si>
    <t>ARTRODAR</t>
  </si>
  <si>
    <t>50MG CPS DUR 30</t>
  </si>
  <si>
    <t>DIGOXIN</t>
  </si>
  <si>
    <t>83318</t>
  </si>
  <si>
    <t>DIGOXIN LÉČIVA</t>
  </si>
  <si>
    <t>0,125MG TBL NOB 30</t>
  </si>
  <si>
    <t>169888</t>
  </si>
  <si>
    <t>BAYFLEX</t>
  </si>
  <si>
    <t>1178MG TBL FLM 30</t>
  </si>
  <si>
    <t>VENLAFAXIN</t>
  </si>
  <si>
    <t>115551</t>
  </si>
  <si>
    <t>VENLAFAXIN MYLAN</t>
  </si>
  <si>
    <t>75MG CPS PRO 30</t>
  </si>
  <si>
    <t>6912</t>
  </si>
  <si>
    <t>BANDÁŽ KOLENNÍ ELASTICKÁ S OCHRANOU PRO PATELU</t>
  </si>
  <si>
    <t>GENUTRAIN 7 VELIKOSTÍ</t>
  </si>
  <si>
    <t>140591</t>
  </si>
  <si>
    <t>BANDÁŽ HLEZENNÍ PLETENINOVÁ SE ZVÝŠENOU STABILIZAC</t>
  </si>
  <si>
    <t>LEVAMED ACTIVE</t>
  </si>
  <si>
    <t>11706</t>
  </si>
  <si>
    <t>ORTÉZA KOLENNÍ TYP 511</t>
  </si>
  <si>
    <t>ROZEPÍNACÍ,ČTYŘBODOVÉ KOLENNÍ DLAHY S MOŽNOSTÍ NASTAVENÍ FLEXE A EXTENZE</t>
  </si>
  <si>
    <t>23497</t>
  </si>
  <si>
    <t>ORTÉZA KOLENNÍ S KOVOVOU VÝSTUHOU A KLOUBEM</t>
  </si>
  <si>
    <t>GENUTRAIN-S 7 VELIKOSTÍ</t>
  </si>
  <si>
    <t>140964</t>
  </si>
  <si>
    <t>ORTÉZA KOLEN.KLOUBU,KRÁTKÁ LÉČEBNÁ S KLOUBEM,NÁVLE</t>
  </si>
  <si>
    <t>VELIKOST XS,S,M,L,XL,XXL,XXXL,XXXXL</t>
  </si>
  <si>
    <t>93656</t>
  </si>
  <si>
    <t>ORTÉZA HLEZENNÍ S OSMIČKOU</t>
  </si>
  <si>
    <t>PROTECT.LEVA STRAP</t>
  </si>
  <si>
    <t>140420</t>
  </si>
  <si>
    <t>BANDÁŽ KOLENNÍ GENUEXTREM 2321</t>
  </si>
  <si>
    <t>KOMPRESE 20-36 MM HG,VÝŠKA 26,5-27,5 CM, BOČNÍ VÝZTUŽE</t>
  </si>
  <si>
    <t>78926</t>
  </si>
  <si>
    <t>BANDÁŽ INFRAPATELÁRNÍ - TYP 506</t>
  </si>
  <si>
    <t>INFRAPATELÁRNÍ PÁSKA</t>
  </si>
  <si>
    <t>93304</t>
  </si>
  <si>
    <t>ORTÉZA KOLENNÍ ARMOR FOURCEPOINT</t>
  </si>
  <si>
    <t>PRO INSTABILITU ACL, MCL, LCL</t>
  </si>
  <si>
    <t>ADEMETHIONIN</t>
  </si>
  <si>
    <t>215851</t>
  </si>
  <si>
    <t>TRANSMETIL 500 MG TABLETY</t>
  </si>
  <si>
    <t>500MG TBL ENT 10</t>
  </si>
  <si>
    <t>KETOPROFEN</t>
  </si>
  <si>
    <t>16287</t>
  </si>
  <si>
    <t>FASTUM</t>
  </si>
  <si>
    <t>25MG/G GEL 100G</t>
  </si>
  <si>
    <t>203564</t>
  </si>
  <si>
    <t>ANOPYRIN</t>
  </si>
  <si>
    <t>3645</t>
  </si>
  <si>
    <t>13281</t>
  </si>
  <si>
    <t>15MG TBL NOB 20</t>
  </si>
  <si>
    <t>59671</t>
  </si>
  <si>
    <t>100MG TBL PRO 10</t>
  </si>
  <si>
    <t>12686</t>
  </si>
  <si>
    <t>93328</t>
  </si>
  <si>
    <t>ROZTOK ELASTOVISKOZNÍ SYNOCROM FORTE</t>
  </si>
  <si>
    <t>INJ.1X2ML (2% ROZTOK NATRIUM HYALURONÁTU),HRAZENY 3 APLIKACE DO 1 KLOUBU/6 MĚS.</t>
  </si>
  <si>
    <t>136082</t>
  </si>
  <si>
    <t>ROZTOK ELASTOVISKÓZNÍ BIOVISC ORTHO SINGLE</t>
  </si>
  <si>
    <t>INJ 1X3 ML/90 MG, 3% NATRIUM HYALURONÁT,HRAZENA 1 APLIKACE DO 1 KLOUBU/6 MĚS.</t>
  </si>
  <si>
    <t>CIPROFLOXACIN</t>
  </si>
  <si>
    <t>15653</t>
  </si>
  <si>
    <t>CIPLOX</t>
  </si>
  <si>
    <t>21671</t>
  </si>
  <si>
    <t>50MG CPS DUR 50</t>
  </si>
  <si>
    <t>54539</t>
  </si>
  <si>
    <t>DOLMINA INJ</t>
  </si>
  <si>
    <t>75MG/3ML INJ SOL 5X3ML</t>
  </si>
  <si>
    <t>115308</t>
  </si>
  <si>
    <t>20MG CPS ETD 14 II</t>
  </si>
  <si>
    <t>119654</t>
  </si>
  <si>
    <t>320MG/60MG TBL RET 100</t>
  </si>
  <si>
    <t>960</t>
  </si>
  <si>
    <t>OBUV STANDARDNÍ-ORTOPEDICKÉ ÚPRAVY</t>
  </si>
  <si>
    <t>85026</t>
  </si>
  <si>
    <t>CELEBREX</t>
  </si>
  <si>
    <t>100MG CPS DUR 30 I</t>
  </si>
  <si>
    <t>196153</t>
  </si>
  <si>
    <t>200MG CPS DUR 90</t>
  </si>
  <si>
    <t>59673</t>
  </si>
  <si>
    <t>100MG TBL PRO 50</t>
  </si>
  <si>
    <t>AMLODIPIN</t>
  </si>
  <si>
    <t>15378</t>
  </si>
  <si>
    <t>5MG TBL NOB 90</t>
  </si>
  <si>
    <t>49674</t>
  </si>
  <si>
    <t>CPS DUR 15</t>
  </si>
  <si>
    <t>75632</t>
  </si>
  <si>
    <t>CHOLEKALCIFEROL</t>
  </si>
  <si>
    <t>12023</t>
  </si>
  <si>
    <t>0,5MG/ML POR GTT SOL 1X10ML</t>
  </si>
  <si>
    <t>PERINDOPRIL</t>
  </si>
  <si>
    <t>201133</t>
  </si>
  <si>
    <t>TRAMAL KAPKY 100 MG/1 ML</t>
  </si>
  <si>
    <t>100MG/ML POR GTT SOL 1X96ML+PUMPA</t>
  </si>
  <si>
    <t>85525</t>
  </si>
  <si>
    <t>AMOKSIKLAV 625 MG</t>
  </si>
  <si>
    <t>500MG/125MG TBL FLM 21</t>
  </si>
  <si>
    <t>239482</t>
  </si>
  <si>
    <t>AUGMENTIN 1 G</t>
  </si>
  <si>
    <t>875MG/125MG TBL FLM 14 I</t>
  </si>
  <si>
    <t>196152</t>
  </si>
  <si>
    <t>85028</t>
  </si>
  <si>
    <t>200MG CPS DUR 10 I</t>
  </si>
  <si>
    <t>15658</t>
  </si>
  <si>
    <t>2478</t>
  </si>
  <si>
    <t>10MG TBL NOB 20(2X10)</t>
  </si>
  <si>
    <t>14831</t>
  </si>
  <si>
    <t>180MG TDR EMP 10</t>
  </si>
  <si>
    <t>DOXYCYKLIN</t>
  </si>
  <si>
    <t>90986</t>
  </si>
  <si>
    <t>100MG TBL NOB 10</t>
  </si>
  <si>
    <t>ETAMSYLÁT</t>
  </si>
  <si>
    <t>40538</t>
  </si>
  <si>
    <t>DICYNONE 500</t>
  </si>
  <si>
    <t>500MG CPS DUR 30</t>
  </si>
  <si>
    <t>206536</t>
  </si>
  <si>
    <t>200688</t>
  </si>
  <si>
    <t>GEROUSIA</t>
  </si>
  <si>
    <t>LINEZOLID</t>
  </si>
  <si>
    <t>206267</t>
  </si>
  <si>
    <t>LINEZOLID  ACCORD</t>
  </si>
  <si>
    <t>600MG TBL FLM 10</t>
  </si>
  <si>
    <t>231070</t>
  </si>
  <si>
    <t>15MG TBL NOB 100</t>
  </si>
  <si>
    <t>115318</t>
  </si>
  <si>
    <t>20MG CPS ETD 90 II</t>
  </si>
  <si>
    <t>25365</t>
  </si>
  <si>
    <t>20MG CPS ETD 28 I</t>
  </si>
  <si>
    <t>25366</t>
  </si>
  <si>
    <t>157258</t>
  </si>
  <si>
    <t>OMEPRAZOL ACTAVIS</t>
  </si>
  <si>
    <t>20MG CPS ETD 100</t>
  </si>
  <si>
    <t>PROMETHAZIN</t>
  </si>
  <si>
    <t>172476</t>
  </si>
  <si>
    <t>PROTHAZIN</t>
  </si>
  <si>
    <t>25MG TBL FLM 20X1</t>
  </si>
  <si>
    <t>RIFAMPICIN</t>
  </si>
  <si>
    <t>93922</t>
  </si>
  <si>
    <t>BENEMICIN</t>
  </si>
  <si>
    <t>300MG CPS DUR 100</t>
  </si>
  <si>
    <t>SULFAMETHOXAZOL A TRIMETHOPRIM</t>
  </si>
  <si>
    <t>75023</t>
  </si>
  <si>
    <t>COTRIMOXAZOL AL FORTE</t>
  </si>
  <si>
    <t>800MG/160MG TBL NOB 20</t>
  </si>
  <si>
    <t>132870</t>
  </si>
  <si>
    <t>201137</t>
  </si>
  <si>
    <t>100MG TBL PRO 10 II</t>
  </si>
  <si>
    <t>203097</t>
  </si>
  <si>
    <t>875MG/125MG TBL FLM 21</t>
  </si>
  <si>
    <t>225850</t>
  </si>
  <si>
    <t>4000045</t>
  </si>
  <si>
    <t>OBUV ORTOPEDICKÁ JEDNODUCHÁ INDIV. ZHOTOVENÁ</t>
  </si>
  <si>
    <t>DO 18 LET VČETNĚ; 2 PÁRY / 1 ROK</t>
  </si>
  <si>
    <t>4000050</t>
  </si>
  <si>
    <t>OBUV ORTOPEDICKÁ VELMI SLOŽITÁ INDIV. ZHOTOVENÁ</t>
  </si>
  <si>
    <t>OD 19 LET; 2 PÁRY / 3 ROKY</t>
  </si>
  <si>
    <t>3956</t>
  </si>
  <si>
    <t>DLAHA KOLENNÍHO KLOUBU FIXAČNÍ</t>
  </si>
  <si>
    <t>S FLEXÍ 20ST.</t>
  </si>
  <si>
    <t>23735</t>
  </si>
  <si>
    <t>CHODÍTKO ČTYŘKOLOVÉ SKLÁDACÍ SHOPPER 100</t>
  </si>
  <si>
    <t>NASTAVITELNÉ 87-98CM,SEDÁTKO,NÁKUPNÍ KOŠÍK,PODNOS,BRZDY</t>
  </si>
  <si>
    <t>191730</t>
  </si>
  <si>
    <t>100MG TBL FLM 60</t>
  </si>
  <si>
    <t>199970</t>
  </si>
  <si>
    <t>NIMED</t>
  </si>
  <si>
    <t>100MG TBL NOB 6</t>
  </si>
  <si>
    <t>4000046</t>
  </si>
  <si>
    <t>78090</t>
  </si>
  <si>
    <t>ORTÉZA BÉRCE A STEHNA POLOHOVATELNÁ ORTEX 010</t>
  </si>
  <si>
    <t>78941</t>
  </si>
  <si>
    <t>BANDÁŽ HLEZENNÍ LEVAMED</t>
  </si>
  <si>
    <t>140587</t>
  </si>
  <si>
    <t>ORTÉZA KOLENNÍ PRODYŠNÁ S POSTRANNÍMI DLAHAMI</t>
  </si>
  <si>
    <t>GENUMEDI PRO</t>
  </si>
  <si>
    <t>AZITHROMYCIN</t>
  </si>
  <si>
    <t>45011</t>
  </si>
  <si>
    <t>AZITROMYCIN SANDOZ</t>
  </si>
  <si>
    <t>500MG TBL FLM 6</t>
  </si>
  <si>
    <t>169889</t>
  </si>
  <si>
    <t>1178MG TBL FLM 90</t>
  </si>
  <si>
    <t>25364</t>
  </si>
  <si>
    <t>20MG CPS ETD 14 I</t>
  </si>
  <si>
    <t>TOLPERISON</t>
  </si>
  <si>
    <t>57525</t>
  </si>
  <si>
    <t>MYDOCALM</t>
  </si>
  <si>
    <t>150MG TBL FLM 30</t>
  </si>
  <si>
    <t>4000048</t>
  </si>
  <si>
    <t>OBUV ORTOPEDICKÁ STŘEDNĚ SLOŽITÁ INDIV. ZHOTOVENÁ</t>
  </si>
  <si>
    <t>23765</t>
  </si>
  <si>
    <t>CHODÍTKO TROJKOLKA S PODPORAMI PŘEDLOKTÍ 240 A</t>
  </si>
  <si>
    <t>SKLÁDACÍ,NASTAVITELNÉ 98-113CM,OPĚRKY PŘEDLOKTÍ,PŘÍTLAČNÉ BRZDY</t>
  </si>
  <si>
    <t>ACIKLOVIR</t>
  </si>
  <si>
    <t>13703</t>
  </si>
  <si>
    <t>ZOVIRAX</t>
  </si>
  <si>
    <t>200MG TBL NOB 25</t>
  </si>
  <si>
    <t>89026</t>
  </si>
  <si>
    <t>50MG TBL ENT 100</t>
  </si>
  <si>
    <t>23639</t>
  </si>
  <si>
    <t>TŘMENY ABDUKČNÍ PAVLÍKOVY VZOR BRNO</t>
  </si>
  <si>
    <t>VEL. 0-2</t>
  </si>
  <si>
    <t>93903</t>
  </si>
  <si>
    <t>BANDÁŽ KOLENNÍ ÚPLETOVÁ AKTIVNÍ</t>
  </si>
  <si>
    <t>ORTEX 04K</t>
  </si>
  <si>
    <t>62918</t>
  </si>
  <si>
    <t>ORTÉZA KOLENNÍ FIXAČNÍ PŘÍMÁ PANOPFIX PAN 7.06</t>
  </si>
  <si>
    <t>ZADNÍ ANATOMICKY TVROVANÁ DLAHA A DVĚ BOČNÍ ROVNÉ DLAHY,VEL.XS,S,M,L,XL</t>
  </si>
  <si>
    <t>191728</t>
  </si>
  <si>
    <t>100MG POR PLV SUS 20</t>
  </si>
  <si>
    <t>76152</t>
  </si>
  <si>
    <t>BATRAFEN ROZTOK</t>
  </si>
  <si>
    <t>10MG/ML DRM SOL 20ML</t>
  </si>
  <si>
    <t>GESTODEN A ETHINYLESTRADIOL</t>
  </si>
  <si>
    <t>192769</t>
  </si>
  <si>
    <t>SUNYA</t>
  </si>
  <si>
    <t>0,02MG/0,075MG TBL OBD 3X21</t>
  </si>
  <si>
    <t>86393</t>
  </si>
  <si>
    <t>0,5G TBL NOB 50</t>
  </si>
  <si>
    <t>213482</t>
  </si>
  <si>
    <t>19000IU/ML INJ SOL ISP 10X0,8ML</t>
  </si>
  <si>
    <t>MAGNESIUM-OROTÁT</t>
  </si>
  <si>
    <t>32889</t>
  </si>
  <si>
    <t>MAGNEROT</t>
  </si>
  <si>
    <t>500MG TBL NOB 100 I</t>
  </si>
  <si>
    <t>32888</t>
  </si>
  <si>
    <t>500MG TBL NOB 50 I</t>
  </si>
  <si>
    <t>78917</t>
  </si>
  <si>
    <t>BANDÁŽ ZÁPĚSTÍ BUMERANG - TYP 308</t>
  </si>
  <si>
    <t>UNIVERZÁLNÍ VELIKOST</t>
  </si>
  <si>
    <t>78947</t>
  </si>
  <si>
    <t>ORTÉZA KOLENNÍ STABIMED</t>
  </si>
  <si>
    <t>6917</t>
  </si>
  <si>
    <t>BANDÁŽ ZÁPĚSTNÍ ELASTICKÁ S VÝSTUHOU</t>
  </si>
  <si>
    <t>MANUTRAIN 5 VELIKOSTÍ</t>
  </si>
  <si>
    <t>19390</t>
  </si>
  <si>
    <t>MATRACE ANTIDEKUBITNÍ WAFLE MONOBLOK</t>
  </si>
  <si>
    <t>1980X900X120MM</t>
  </si>
  <si>
    <t>46620</t>
  </si>
  <si>
    <t>150MG TBL PRO 10</t>
  </si>
  <si>
    <t>ENOXAPARIN</t>
  </si>
  <si>
    <t>115402</t>
  </si>
  <si>
    <t>CLEXANE</t>
  </si>
  <si>
    <t>6000IU(60MG)/0,6ML INJ SOL ISP 10X0,6ML I</t>
  </si>
  <si>
    <t>12473</t>
  </si>
  <si>
    <t>TRAMABENE</t>
  </si>
  <si>
    <t>100MG/ML POR GTT SOL 1X100ML+PUMPA</t>
  </si>
  <si>
    <t>12475</t>
  </si>
  <si>
    <t>132871</t>
  </si>
  <si>
    <t>37,5MG/325MG TBL FLM 10</t>
  </si>
  <si>
    <t>*3015</t>
  </si>
  <si>
    <t>93816</t>
  </si>
  <si>
    <t>PROTECT.CO</t>
  </si>
  <si>
    <t>140756</t>
  </si>
  <si>
    <t>ORTÉZA KOLENNÍHO KLOUBU KRÁTKÁ S PRUŽINOVÝMI VÝZTU</t>
  </si>
  <si>
    <t>NÁVLEKOVÁ ÚPLETOVÁ S BOČNÍMI PRUŽINOVÝMI VÝZTUHAMI,VEL.XS,S,M,L,XL,XXL,XXXL</t>
  </si>
  <si>
    <t>78318</t>
  </si>
  <si>
    <t>BEDERNÍ PÁS KŘÍŽENÝ TYP 100G</t>
  </si>
  <si>
    <t>VEL. M,SM,S,SV,V,EV</t>
  </si>
  <si>
    <t>140309</t>
  </si>
  <si>
    <t>BANDÁŽ ACHILOVY ŠLACHY</t>
  </si>
  <si>
    <t>ACHILLOTRAIN PRO</t>
  </si>
  <si>
    <t>Ortopedicko protetické pomůcky individuálně zhotovené</t>
  </si>
  <si>
    <t>954</t>
  </si>
  <si>
    <t>ORTÉZA KONČETINOVÁ-STANDARDNÍ</t>
  </si>
  <si>
    <t>S KONSTRUK.ZÁKL.Z PEV.MAT.(PE,LAMINÁT,KOV) ZHOTOV.NA PODKL.SEJMUTÍ MĚR.PODKLADŮ</t>
  </si>
  <si>
    <t>BEMIPARIN</t>
  </si>
  <si>
    <t>30526</t>
  </si>
  <si>
    <t>ZIBOR</t>
  </si>
  <si>
    <t>3500IU INJ SOL ISP 10X0,2ML</t>
  </si>
  <si>
    <t>4000051</t>
  </si>
  <si>
    <t>OBUV ORTOPEDICKÁ INDIV. ZHOTOVENÁ</t>
  </si>
  <si>
    <t>PŘÍMÁ SOUČÁST PROTETICKÉHO ZP NEBO OBUV NAHRAZUJÍCÍ PŘÍSTROJ; 2 PÁRY / 1 ROK</t>
  </si>
  <si>
    <t>78853</t>
  </si>
  <si>
    <t>OBUV ZDRAVOTNÍ DĚTSKÁ VZOR 011-LETNÍ SANDÁLOVÁ</t>
  </si>
  <si>
    <t>VEL.18-34</t>
  </si>
  <si>
    <t>78982</t>
  </si>
  <si>
    <t>SEDAČKA NA VANU VT 1820</t>
  </si>
  <si>
    <t>NASTAVITELNÁ ŠÍŘKA,NOSNOST 190KG</t>
  </si>
  <si>
    <t>BETAMETHASON A ANTIBIOTIKA</t>
  </si>
  <si>
    <t>17170</t>
  </si>
  <si>
    <t>BELOGENT</t>
  </si>
  <si>
    <t>0,5MG/G+1MG/G CRM 30G</t>
  </si>
  <si>
    <t>CETIRIZIN</t>
  </si>
  <si>
    <t>28833</t>
  </si>
  <si>
    <t>2,5MG POR TBL DIS 60</t>
  </si>
  <si>
    <t>DESOGESTREL A ETHINYLESTRADIOL</t>
  </si>
  <si>
    <t>132980</t>
  </si>
  <si>
    <t>ADELE</t>
  </si>
  <si>
    <t>0,15MG/0,03MG TBL NOB 3X21</t>
  </si>
  <si>
    <t>97522</t>
  </si>
  <si>
    <t>HEPARIN</t>
  </si>
  <si>
    <t>83106</t>
  </si>
  <si>
    <t>LIOTON 100 000 GEL</t>
  </si>
  <si>
    <t>1000IU/G GEL 50G</t>
  </si>
  <si>
    <t>103788</t>
  </si>
  <si>
    <t>197699</t>
  </si>
  <si>
    <t>LINEZOLID SANDOZ</t>
  </si>
  <si>
    <t>58038</t>
  </si>
  <si>
    <t>6264</t>
  </si>
  <si>
    <t>400MG/80MG TBL NOB 20</t>
  </si>
  <si>
    <t>203954</t>
  </si>
  <si>
    <t>BISEPTOL</t>
  </si>
  <si>
    <t>400MG/80MG TBL NOB 28</t>
  </si>
  <si>
    <t>179325</t>
  </si>
  <si>
    <t>75MG/650MG TBL FLM 10 I</t>
  </si>
  <si>
    <t>179326</t>
  </si>
  <si>
    <t>75MG/650MG TBL FLM 20 I</t>
  </si>
  <si>
    <t>39708</t>
  </si>
  <si>
    <t>DLAHA PRO FIXACI PRSTŮ RUKY TYP A</t>
  </si>
  <si>
    <t>VELIKOST A1</t>
  </si>
  <si>
    <t>207900</t>
  </si>
  <si>
    <t>93286</t>
  </si>
  <si>
    <t>PROTECT.EPI</t>
  </si>
  <si>
    <t>231076</t>
  </si>
  <si>
    <t>966</t>
  </si>
  <si>
    <t>OBUV ORTOPEDICKÁ-VELMI SLOŽITÁ-INDIV.ZHOT.</t>
  </si>
  <si>
    <t>90%</t>
  </si>
  <si>
    <t>78957</t>
  </si>
  <si>
    <t>HŮL SKLÁDACÍ DURALOVÁ HS 01</t>
  </si>
  <si>
    <t>3932</t>
  </si>
  <si>
    <t>HŮL V.HS92-POVRCHOVĚ UPRAVENA</t>
  </si>
  <si>
    <t>23976</t>
  </si>
  <si>
    <t>VOZÍK MECHANICKÝ ODLEHČENÝ DMA 348 - 23</t>
  </si>
  <si>
    <t>RYCHLOUP. ZADNÍ KOLA, ADAPTÉR TĚŽIŠTĚ, SKLÁDACÍ OPĚRKA ZAD</t>
  </si>
  <si>
    <t>Standardní lůžková péče</t>
  </si>
  <si>
    <t>Ambulance ortopedická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</si>
  <si>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</si>
  <si>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</si>
  <si>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</si>
  <si>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A10BA02 - METFORMIN</t>
  </si>
  <si>
    <t>J01CR02 - AMOXICILIN A  INHIBITOR BETA-LAKTAMASY</t>
  </si>
  <si>
    <t>C09CA07 - TELMISARTAN</t>
  </si>
  <si>
    <t>N06AX16 - VENLAFAXIN</t>
  </si>
  <si>
    <t>J01FA10 - AZITHROMYCIN</t>
  </si>
  <si>
    <t>C07AB02 - METOPROLOL</t>
  </si>
  <si>
    <t>J01CR02</t>
  </si>
  <si>
    <t>M05BA06</t>
  </si>
  <si>
    <t>J01FA10</t>
  </si>
  <si>
    <t>C07AB02</t>
  </si>
  <si>
    <t>A10BA02</t>
  </si>
  <si>
    <t>C09CA07</t>
  </si>
  <si>
    <t>N06AX16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</si>
  <si>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</si>
  <si>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</si>
  <si>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</si>
  <si>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</si>
  <si>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</si>
  <si>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</si>
  <si>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</si>
  <si>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</si>
  <si>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</si>
  <si>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</si>
  <si>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</si>
  <si>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</si>
  <si>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</si>
  <si>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</si>
  <si>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</si>
  <si>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</si>
  <si>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</si>
  <si>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</si>
  <si>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</si>
  <si>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</si>
  <si>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ZA547</t>
  </si>
  <si>
    <t>Krytí inadine nepřilnavé 9,5 x 9,5 cm 1/10 SYS01512EE</t>
  </si>
  <si>
    <t>ZO865</t>
  </si>
  <si>
    <t>Krytí mepilex border flex 7,8 x 10 cm bal. á 5 ks 283570</t>
  </si>
  <si>
    <t>ZM334</t>
  </si>
  <si>
    <t>Krytí pooperační a fixační s absorpční pěnou OPSITE Post-Op Visible omyvatelné průhledné vel. 20 x 10 cm bal. á 20 ks 66800138</t>
  </si>
  <si>
    <t>ZM335</t>
  </si>
  <si>
    <t>Krytí pooperační a fixační s absorpční pěnou OPSITE Post-Op Visible omyvatelné průhledné vel. 25 x 10 cm bal. á 20 ks 66800139</t>
  </si>
  <si>
    <t>ZI599</t>
  </si>
  <si>
    <t>Náplast curapor 10 x   8 cm 32913 ( 22121,  náhrada za cosmopor )</t>
  </si>
  <si>
    <t>ZA451</t>
  </si>
  <si>
    <t>Náplast omniplast 5,0 cm x 9,2 m 9004540 (900429)</t>
  </si>
  <si>
    <t>ZB084</t>
  </si>
  <si>
    <t>Náplast transpore 2,50 cm x 9,14 m 1527-1 - nahrazeno ZQ117</t>
  </si>
  <si>
    <t>ZN477</t>
  </si>
  <si>
    <t>Obinadlo elastické universal 12 cm x 5 m 1323100314</t>
  </si>
  <si>
    <t>ZA331</t>
  </si>
  <si>
    <t>Obinadlo fixa crep 10 cm x 4 m 1323100104</t>
  </si>
  <si>
    <t>ZA601</t>
  </si>
  <si>
    <t>Obinadlo fixa crep 12 cm x 4 m 1323100105</t>
  </si>
  <si>
    <t>ZA593</t>
  </si>
  <si>
    <t>Tampon sterilní stáčený 20 x 20 cm / 5 ks 28003+</t>
  </si>
  <si>
    <t>ZA090</t>
  </si>
  <si>
    <t>Vata buničitá přířezy 37 x 57 cm 2730152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</si>
  <si>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</si>
  <si>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</si>
  <si>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</si>
  <si>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</si>
  <si>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</si>
  <si>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</si>
  <si>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</si>
  <si>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</si>
  <si>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</si>
  <si>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</si>
  <si>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</si>
  <si>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</si>
  <si>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</si>
  <si>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</si>
  <si>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</si>
  <si>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</si>
  <si>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ZB891</t>
  </si>
  <si>
    <t>Katetr močový tiemann 18CH s balonkem bal. á 12 ks 9818-02</t>
  </si>
  <si>
    <t>ZC947</t>
  </si>
  <si>
    <t>Katetr močový tiemann CH12 s balonkem bal. á 12 ks K02-9812-02</t>
  </si>
  <si>
    <t>ZO372</t>
  </si>
  <si>
    <t>Konektor bezjehlový OptiSyte JIM:JSM4001</t>
  </si>
  <si>
    <t>ZB117</t>
  </si>
  <si>
    <t>Lanceta haemolance modrá plus low flow bal. á 100 ks DIS7371</t>
  </si>
  <si>
    <t>ZF159</t>
  </si>
  <si>
    <t>Nádoba na kontaminovaný odpad 1 l 15-0002</t>
  </si>
  <si>
    <t>ZF192</t>
  </si>
  <si>
    <t>Nádoba na kontaminovaný odpad 4 l 15-0004</t>
  </si>
  <si>
    <t>ZB439</t>
  </si>
  <si>
    <t>Odstraňovač náplastí Convacare á 100 ks 0011279 37443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</si>
  <si>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</si>
  <si>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</si>
  <si>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</si>
  <si>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</si>
  <si>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</si>
  <si>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</si>
  <si>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</si>
  <si>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s hadičkou 90 cm ZAR-TNU201601</t>
  </si>
  <si>
    <t>ZD616</t>
  </si>
  <si>
    <t>Set sterilní pro močovou katetrizaci+ aqua permanent 4 Mediset 753882</t>
  </si>
  <si>
    <t>ZA787</t>
  </si>
  <si>
    <t>Stříkačka injekční 2-dílná 10 ml L Inject Solo 4606108V</t>
  </si>
  <si>
    <t>ZA790</t>
  </si>
  <si>
    <t>Stříkačka injekční 2-dílná 5 ml L Inject Solo4606051V</t>
  </si>
  <si>
    <t>ZO765</t>
  </si>
  <si>
    <t>Stříkačka injekční předplněná 0,9% NaCl 10 ml Omniflush bal. á 100 ks EM3513576</t>
  </si>
  <si>
    <t>ZP300</t>
  </si>
  <si>
    <t>Škrtidlo se sponou pro dospělé bez latexu modré délka 400 mm 09820-B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</si>
  <si>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</si>
  <si>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</si>
  <si>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</si>
  <si>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</si>
  <si>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</si>
  <si>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</si>
  <si>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ZI182</t>
  </si>
  <si>
    <t>Zkumavka močová + aplikátor s chem.stabilizátorem UriSwab žlutá 802CE.A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</si>
  <si>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</si>
  <si>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</si>
  <si>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</si>
  <si>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</si>
  <si>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</si>
  <si>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</si>
  <si>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</si>
  <si>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</si>
  <si>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</si>
  <si>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</si>
  <si>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</si>
  <si>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</si>
  <si>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</si>
  <si>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</si>
  <si>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</si>
  <si>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</si>
  <si>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</si>
  <si>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</si>
  <si>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ZP949</t>
  </si>
  <si>
    <t>Rukavice vyšetřovací nitril basic bez pudru modré XL bal. á 170 ks 44753</t>
  </si>
  <si>
    <t>ZD829</t>
  </si>
  <si>
    <t>Bandáž evelína pod sádru 1321303125</t>
  </si>
  <si>
    <t>ZA464</t>
  </si>
  <si>
    <t>Kompresa NT 10 x 10 cm/2 ks sterilní 26520</t>
  </si>
  <si>
    <t>ZA463</t>
  </si>
  <si>
    <t>Kompresa NT 10 x 20 cm/2 ks sterilní 26620</t>
  </si>
  <si>
    <t>ZA498</t>
  </si>
  <si>
    <t>Krytí bactigras 10 x 10 cm bal. á 10 ks 7457</t>
  </si>
  <si>
    <t>ZA564</t>
  </si>
  <si>
    <t>Krytí curagard SP fixace kanyl pro dospělé tvar omega sterilní 6,5 x 7,5 cm bal. á 100 ks (náhrada za Tegaderm i. v.) 30117</t>
  </si>
  <si>
    <t>ZK404</t>
  </si>
  <si>
    <t>Krytí prontosan roztok 350 ml 400416</t>
  </si>
  <si>
    <t>ZE090</t>
  </si>
  <si>
    <t>Krytí sterilní VECA-C na perif.kanyly trans.okénko stříbro bal. á 50 ks BED:392020</t>
  </si>
  <si>
    <t>ZI558</t>
  </si>
  <si>
    <t>Náplast curapor   7 x   5 cm 32912  (22120,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</si>
  <si>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</si>
  <si>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</si>
  <si>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</si>
  <si>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</si>
  <si>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ZQ117</t>
  </si>
  <si>
    <t>Náplast transparentní Airoplast cívka 2,5 cm x 9,14 m (náhrada za transpore) P-AIRO2591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</si>
  <si>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</si>
  <si>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</si>
  <si>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</si>
  <si>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</si>
  <si>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</si>
  <si>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</si>
  <si>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ZA329</t>
  </si>
  <si>
    <t>Obinadlo fixa crep   6 cm x 4 m 1323100102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</si>
  <si>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</si>
  <si>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</si>
  <si>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</si>
  <si>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</si>
  <si>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</si>
  <si>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</si>
  <si>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</si>
  <si>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</si>
  <si>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ZQ574</t>
  </si>
  <si>
    <t>Obvaz elastický síťový CareFix Tube k zajištění a ochraně fixace IV kanyl vel. L bal. á 15 ks 0151 L</t>
  </si>
  <si>
    <t>ZN091</t>
  </si>
  <si>
    <t>Obvaz elastický síťový CareFix Tube k zajištění a ochraně fixace IV kanyl vel. M bal. á 15 ks 0151 M</t>
  </si>
  <si>
    <t>ZA441</t>
  </si>
  <si>
    <t>Steh náplasťový Steri-strip 6 x 38 mm bal. á 50 ks R1542</t>
  </si>
  <si>
    <t>ZA443</t>
  </si>
  <si>
    <t>Šátek trojcípý NT 136 x 96 x 96 cm 20002</t>
  </si>
  <si>
    <t>ZA738</t>
  </si>
  <si>
    <t>Filtr mini spike zelený 4550242</t>
  </si>
  <si>
    <t>ZC994</t>
  </si>
  <si>
    <t>Láhev náhradní hi-vac 400 ml 05.000.22.802</t>
  </si>
  <si>
    <t>ZA897</t>
  </si>
  <si>
    <t>Nůž na stehy sterilní  krátký bal. á 100 ks 11.000.00.010</t>
  </si>
  <si>
    <t>ZA789</t>
  </si>
  <si>
    <t>Stříkačka injekční 2-dílná 2 ml L Inject Solo 4606027V</t>
  </si>
  <si>
    <t>ZP357</t>
  </si>
  <si>
    <t>Tyčinka vatová zvlhčující glycerín + citron bal. á 75 ks FTL-LS-15</t>
  </si>
  <si>
    <t>ZB754</t>
  </si>
  <si>
    <t>Zkumavka černá 2 ml 454073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</si>
  <si>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</si>
  <si>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</si>
  <si>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</si>
  <si>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</si>
  <si>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</si>
  <si>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</si>
  <si>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</si>
  <si>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</si>
  <si>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ZB766</t>
  </si>
  <si>
    <t>Zkumavka zelená 9 ml Lith.-hepar. 455084</t>
  </si>
  <si>
    <t>50115063</t>
  </si>
  <si>
    <t>ZPr - vaky, sety (Z528)</t>
  </si>
  <si>
    <t>ZA715</t>
  </si>
  <si>
    <t>Set infuzní intrafix primeline classic 150 cm 4062957</t>
  </si>
  <si>
    <t>ZA834</t>
  </si>
  <si>
    <t>Jehla injekční 0,7 x 40 mm černá 4660021</t>
  </si>
  <si>
    <t>ZP946</t>
  </si>
  <si>
    <t>Rukavice vyšetřovací nitril basic bez pudru modré S bal. á 200 ks 44750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</si>
  <si>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</si>
  <si>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</si>
  <si>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</si>
  <si>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</si>
  <si>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</si>
  <si>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</si>
  <si>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ZA544</t>
  </si>
  <si>
    <t>Krytí inadine nepřilnavé 5,0 x 5,0 cm 1/10 SYS01481EE</t>
  </si>
  <si>
    <t>ZD111</t>
  </si>
  <si>
    <t>Náplast omnifix E 5 cm x 10 m 9006493</t>
  </si>
  <si>
    <t>ZQ569</t>
  </si>
  <si>
    <t>Vata buničitá dělená cellin 2 role / 500 ks 40 x 50 mm 1230206310</t>
  </si>
  <si>
    <t>ZQ250</t>
  </si>
  <si>
    <t>Hadička spojovací HS 1,8 x 450 mm UNIV DEPH free 2201 045 ND</t>
  </si>
  <si>
    <t>ZE159</t>
  </si>
  <si>
    <t>Nádoba na kontaminovaný odpad 2 l 15-0003</t>
  </si>
  <si>
    <t>ZA788</t>
  </si>
  <si>
    <t>Stříkačka injekční 2-dílná 20 ml L Inject Solo 4606205V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</si>
  <si>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</si>
  <si>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</si>
  <si>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</si>
  <si>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</si>
  <si>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ZB767</t>
  </si>
  <si>
    <t>Jehla vakuová 226/38 mm černá 450075</t>
  </si>
  <si>
    <t>ZA319</t>
  </si>
  <si>
    <t>Náplast durapore 2,50 cm x 9,14 m bal. á 12 ks 1538-1</t>
  </si>
  <si>
    <t>ZD934</t>
  </si>
  <si>
    <t>Obinadlo elastické idealflex krátkotažné 12 cm x 5 m 931324</t>
  </si>
  <si>
    <t>ZA330</t>
  </si>
  <si>
    <t>Obinadlo fixa crep   8 cm x 4 m 1323100103</t>
  </si>
  <si>
    <t>ZA538</t>
  </si>
  <si>
    <t>Obinadlo sádrové gipsan 12 cm x 3 m bal. á 48 ks 1321701104</t>
  </si>
  <si>
    <t>ZB488</t>
  </si>
  <si>
    <t>Sprej cavilon 28 ml bal. á 12 ks 3346E</t>
  </si>
  <si>
    <t>ZA835</t>
  </si>
  <si>
    <t>Jehla injekční 0,6 x 25 mm modrá 4657667</t>
  </si>
  <si>
    <t>ZA832</t>
  </si>
  <si>
    <t>Jehla injekční 0,9 x 40 mm žlutá 4657519</t>
  </si>
  <si>
    <t>ZD833</t>
  </si>
  <si>
    <t>Jehla vakuová 25 mm zelená 450072</t>
  </si>
  <si>
    <t>ZC846</t>
  </si>
  <si>
    <t>Kompresa AB 15 x 25 cm/1 ks sterilní NT savá (1230114031) 1327114031</t>
  </si>
  <si>
    <t>ZC885</t>
  </si>
  <si>
    <t>Náplast omnifix E 10 cm x 10 m 900650</t>
  </si>
  <si>
    <t>ZN090</t>
  </si>
  <si>
    <t>Obvaz elastický síťový CareFix Tube k zajištění a ochraně fixace IV kanyl vel. S bal. á 15 ks 0151 S</t>
  </si>
  <si>
    <t>ZD650</t>
  </si>
  <si>
    <t>Aquapak - sterilní voda 340 ml s adaptérem bal. á 20 ks 400340</t>
  </si>
  <si>
    <t>ZC757</t>
  </si>
  <si>
    <t>Čepelka skalpelová 24 BB524</t>
  </si>
  <si>
    <t>ZQ490</t>
  </si>
  <si>
    <t>Elektroda EKG pěnová pr. 48 mm pro dospělé (ES GS48) H-108003</t>
  </si>
  <si>
    <t>ZB253</t>
  </si>
  <si>
    <t>Filtr iso-gard bakteriální virový čistý bal. á 25 ks 19212</t>
  </si>
  <si>
    <t>ZQ249</t>
  </si>
  <si>
    <t>Hadička spojovací HS 1,8 x 1800 mm LL DEPH free 2200 180 ND</t>
  </si>
  <si>
    <t>ZH816</t>
  </si>
  <si>
    <t>Katetr močový foley CH14 180605-000140</t>
  </si>
  <si>
    <t>ZK884</t>
  </si>
  <si>
    <t>Kohout trojcestný discofix modrý 4095111</t>
  </si>
  <si>
    <t>ZP078</t>
  </si>
  <si>
    <t>Kontejner 25 ml PP šroubový sterilní uzávěr 2680/EST/SG</t>
  </si>
  <si>
    <t>ZN947</t>
  </si>
  <si>
    <t>Nůžky převazové lister 180 mm lomené PL827-106</t>
  </si>
  <si>
    <t>ZL689</t>
  </si>
  <si>
    <t>Roztok Accu-Check Performa Int´l Controls 1+2 level 04861736</t>
  </si>
  <si>
    <t>ZD010</t>
  </si>
  <si>
    <t>Set sterilní pro žilní katetrizaci Mediset bal. á 16 ks 4752003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</si>
  <si>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</si>
  <si>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</si>
  <si>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</si>
  <si>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</si>
  <si>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</si>
  <si>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</si>
  <si>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</si>
  <si>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</si>
  <si>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ZB890</t>
  </si>
  <si>
    <t>Souprava pro měření CVP délka hadičky 150 cm MP 100</t>
  </si>
  <si>
    <t>ZQ967</t>
  </si>
  <si>
    <t>Stříkačka inzulínová 0,5 ml s jehlou 29 G sterilní bal. á 100 ks IS0529G</t>
  </si>
  <si>
    <t>ZA791</t>
  </si>
  <si>
    <t>Stříkačka janett 3-dílná 150 ml sterilní vyplachovací KDM870822</t>
  </si>
  <si>
    <t>ZK799</t>
  </si>
  <si>
    <t>Zátka combi červená 4495101</t>
  </si>
  <si>
    <t>ZK798</t>
  </si>
  <si>
    <t>Zátka combi modrá 4495152</t>
  </si>
  <si>
    <t>ZE468</t>
  </si>
  <si>
    <t>Zkumavka koagulace modrá Quick 1 ml 454320</t>
  </si>
  <si>
    <t>50115070</t>
  </si>
  <si>
    <t>ZPr - katetry ostatní (Z513)</t>
  </si>
  <si>
    <t>ZC588</t>
  </si>
  <si>
    <t>Katetr CVC 2 lumen 7 Fr x 30 cm certofix duo Protekt V730 s antibakt. úpravou bal. á 10 ks 4161319P</t>
  </si>
  <si>
    <t>50115079</t>
  </si>
  <si>
    <t>ZPr - internzivní péče (Z542)</t>
  </si>
  <si>
    <t>ZB232</t>
  </si>
  <si>
    <t>Maska anesteziologická č.4 EcoMask ( s proužky ) 7094</t>
  </si>
  <si>
    <t>ZB173</t>
  </si>
  <si>
    <t>Maska kyslíková dospělá s hadičkou a nosní svorkou (OS/100) H-103013</t>
  </si>
  <si>
    <t>50115003</t>
  </si>
  <si>
    <t>TEP (Z518)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</si>
  <si>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</si>
  <si>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</si>
  <si>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</si>
  <si>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</si>
  <si>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</si>
  <si>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</si>
  <si>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</si>
  <si>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</si>
  <si>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KA575</t>
  </si>
  <si>
    <t>centralizer MS-30 16/18 01.00351.618</t>
  </si>
  <si>
    <t>KA488</t>
  </si>
  <si>
    <t>dlaha burch-schneider 50P 01.00191.250</t>
  </si>
  <si>
    <t>KD219</t>
  </si>
  <si>
    <t>dlaha burch-schneider 56L 01.00191.156</t>
  </si>
  <si>
    <t>KB897</t>
  </si>
  <si>
    <t>dlaha burch-schneider 56P 01.00191.256</t>
  </si>
  <si>
    <t>KH346</t>
  </si>
  <si>
    <t>dřík Alloclassic-SLO-2 01.00121.020</t>
  </si>
  <si>
    <t>KH347</t>
  </si>
  <si>
    <t>dřík Alloclassic-SLO-3 01.00121.030</t>
  </si>
  <si>
    <t>KH348</t>
  </si>
  <si>
    <t>dřík Alloclassic-SLO-4 01.00121.040</t>
  </si>
  <si>
    <t>KH349</t>
  </si>
  <si>
    <t>dřík Alloclassic-SLO-5 01.00121.050</t>
  </si>
  <si>
    <t>KH350</t>
  </si>
  <si>
    <t>dřík Alloclassic-SLO-6 01.00121.060</t>
  </si>
  <si>
    <t>KH352</t>
  </si>
  <si>
    <t>dřík Alloclassic-SLO-8 01.00121.080</t>
  </si>
  <si>
    <t>KH512</t>
  </si>
  <si>
    <t>dřík femorální Fitmore B s offsetem č.9 01.00551.309</t>
  </si>
  <si>
    <t>KH368</t>
  </si>
  <si>
    <t>dřík Fitmore B 8 01.00551.308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</si>
  <si>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</si>
  <si>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</si>
  <si>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</si>
  <si>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</si>
  <si>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</si>
  <si>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</si>
  <si>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KA569</t>
  </si>
  <si>
    <t>dřík MS-30 kyč. kloubu č.16 30.00.49-160</t>
  </si>
  <si>
    <t>KA565</t>
  </si>
  <si>
    <t>dřík MS-30 velikost   8 30.00.49-080</t>
  </si>
  <si>
    <t>KA566</t>
  </si>
  <si>
    <t>dřík MS-30 velikost 10 30.00.49-100</t>
  </si>
  <si>
    <t>KA474</t>
  </si>
  <si>
    <t>dřík Zwemuller   3 2843</t>
  </si>
  <si>
    <t>KA476</t>
  </si>
  <si>
    <t>dřík Zwemuller   5 2845</t>
  </si>
  <si>
    <t>KA477</t>
  </si>
  <si>
    <t>dřík Zwemuller   6 2846</t>
  </si>
  <si>
    <t>KA479</t>
  </si>
  <si>
    <t>dřík Zwemuller   8 2848</t>
  </si>
  <si>
    <t>KA916</t>
  </si>
  <si>
    <t>end.cerviko CKP 44 315200</t>
  </si>
  <si>
    <t>KA920</t>
  </si>
  <si>
    <t>end.cerviko CKP 50 315500</t>
  </si>
  <si>
    <t>KH043</t>
  </si>
  <si>
    <t>fitmoreB/4+offset 01.00551.304</t>
  </si>
  <si>
    <t>KE166</t>
  </si>
  <si>
    <t>fitmoreB/5+offset 01.00551.305</t>
  </si>
  <si>
    <t>KH437</t>
  </si>
  <si>
    <t>hlavice durasul kov.L/32 14.32.07-20</t>
  </si>
  <si>
    <t>KH436</t>
  </si>
  <si>
    <t>hlavice durasul kov.M/32 14.32.06-20</t>
  </si>
  <si>
    <t>KE512</t>
  </si>
  <si>
    <t>hlavice femorální kovová 3,5 x 28 mm 00-8018-028-03</t>
  </si>
  <si>
    <t>KH255</t>
  </si>
  <si>
    <t>hlavice keramická delta 36/0mm 00-8775-036-02</t>
  </si>
  <si>
    <t>KH377</t>
  </si>
  <si>
    <t>hlavice kovová 10,5x32mm 00-8018-032-05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</si>
  <si>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</si>
  <si>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</si>
  <si>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</si>
  <si>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</si>
  <si>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</si>
  <si>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</si>
  <si>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</si>
  <si>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</si>
  <si>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KE002</t>
  </si>
  <si>
    <t>hlavička dur. allocl.  L/28/+4 14.28.07-20</t>
  </si>
  <si>
    <t>KE001</t>
  </si>
  <si>
    <t>hlavička dur. allocl.  S/28/-4 14.28.05-20</t>
  </si>
  <si>
    <t>KE049</t>
  </si>
  <si>
    <t>hlavička durasel L 36/+4 01.01012.367</t>
  </si>
  <si>
    <t>KE038</t>
  </si>
  <si>
    <t>hlavička durasel M/36 01.01012.366</t>
  </si>
  <si>
    <t>KE048</t>
  </si>
  <si>
    <t>hlavička durasel S 36/-4 01.01012.365</t>
  </si>
  <si>
    <t>KB844</t>
  </si>
  <si>
    <t>hlavička k. CoCr 28/M12/14 14.28.06-20</t>
  </si>
  <si>
    <t>KA514</t>
  </si>
  <si>
    <t>jamka 58 alloclassic 3534</t>
  </si>
  <si>
    <t>KA515</t>
  </si>
  <si>
    <t>jamka 61 alloclassic 3535</t>
  </si>
  <si>
    <t>KA516</t>
  </si>
  <si>
    <t>jamka 64 alloclassic 3536</t>
  </si>
  <si>
    <t>KF796</t>
  </si>
  <si>
    <t>jamka mullerova 42/28 63.28.42</t>
  </si>
  <si>
    <t>KE656</t>
  </si>
  <si>
    <t>jamka ZCA č.32/51 00-8005-548-32</t>
  </si>
  <si>
    <t>KE657</t>
  </si>
  <si>
    <t>jamka ZCA č.32/53 00-8005-550-32</t>
  </si>
  <si>
    <t>KE658</t>
  </si>
  <si>
    <t>jamka ZCA č.32/55 00-8005-552-32</t>
  </si>
  <si>
    <t>KE660</t>
  </si>
  <si>
    <t>jamka ZCA č.32/59 00-8005-556-32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</si>
  <si>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</si>
  <si>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</si>
  <si>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</si>
  <si>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</si>
  <si>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</si>
  <si>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</si>
  <si>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</si>
  <si>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</si>
  <si>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KI188</t>
  </si>
  <si>
    <t>komponenta femorální pravá D 00-5966- 014-02</t>
  </si>
  <si>
    <t>KI189</t>
  </si>
  <si>
    <t>komponenta femorální pravá E 5966-15-02</t>
  </si>
  <si>
    <t>KI187</t>
  </si>
  <si>
    <t>komponenta femorální pravá F 5966-16-02</t>
  </si>
  <si>
    <t>KE564</t>
  </si>
  <si>
    <t>komponenta Metis 1 NWD250101s</t>
  </si>
  <si>
    <t>KE566</t>
  </si>
  <si>
    <t>komponenta Metis 3 NWD250103s</t>
  </si>
  <si>
    <t>KE568</t>
  </si>
  <si>
    <t>komponenta Phalan.1 NWD250201s</t>
  </si>
  <si>
    <t>KE570</t>
  </si>
  <si>
    <t>komponenta Phalan.3 NWD250203s</t>
  </si>
  <si>
    <t>KJ645</t>
  </si>
  <si>
    <t>náhrada kolenního kloubu ALLOFIT hlavice BIOLOX DELTA keramika 32/0 mm 00-8775-032-02</t>
  </si>
  <si>
    <t>KJ644</t>
  </si>
  <si>
    <t>náhrada kolenního kloubu ALLOFIT vložka BIOLOX DELTA keramika HH/32 mm 00-8775-009-32</t>
  </si>
  <si>
    <t>KI178</t>
  </si>
  <si>
    <t>náhrada kolenního kloubu augmentace posteriální 3/4mm 96-0866 REVIZE</t>
  </si>
  <si>
    <t>KG951</t>
  </si>
  <si>
    <t>náhrada kolenního kloubu femur revizní 62-3401L REVIZE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</si>
  <si>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</si>
  <si>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</si>
  <si>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</si>
  <si>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</si>
  <si>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</si>
  <si>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</si>
  <si>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</si>
  <si>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</si>
  <si>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KJ531</t>
  </si>
  <si>
    <t>náhrada kolenního kloubu NEXGEN komponenta femorální levá vel. H 90-5970-18-01</t>
  </si>
  <si>
    <t>KJ571</t>
  </si>
  <si>
    <t>náhrada kolenního kloubu NEXGEN komponenta femorální LPS levá stabilizovanável. E 90-5996-15-01</t>
  </si>
  <si>
    <t>KJ637</t>
  </si>
  <si>
    <t>náhrada kolenního kloubu NEXGEN komponenta femorální LPS pravá stabilizovaná vel. E 90-5996-15-02</t>
  </si>
  <si>
    <t>KK681</t>
  </si>
  <si>
    <t>náhrada kolenního kloubu NEXGEN komponenta femorální LPS pravá stabilizovaná vel. G 90-5996-17-02</t>
  </si>
  <si>
    <t>KJ395</t>
  </si>
  <si>
    <t>náhrada kolenního kloubu NEXGEN komponenta tibiální precoat vel. 3 90-5980-37-01</t>
  </si>
  <si>
    <t>KI190</t>
  </si>
  <si>
    <t>náhrada kolenního kloubu NEXGEN komponenta tibiální precoat vel. 5 5980-047-01</t>
  </si>
  <si>
    <t>KJ412</t>
  </si>
  <si>
    <t>náhrada kolenního kloubu NEXGEN komponenta tibiální precoat vel. 6 90-5980-47-02</t>
  </si>
  <si>
    <t>KI192</t>
  </si>
  <si>
    <t>náhrada kolenního kloubu NEXGEN komponenta tibiální precoat vel. 7 5980-57-01</t>
  </si>
  <si>
    <t>KJ532</t>
  </si>
  <si>
    <t>náhrada kolenního kloubu NEXGEN komponenta tibiální precoat vel. 8 90-5980-57-02</t>
  </si>
  <si>
    <t>KH877</t>
  </si>
  <si>
    <t>náhrada kolenního kloubu NEXGEN komponenta tibiální precoat vel.4 5980-37-02</t>
  </si>
  <si>
    <t>KJ413</t>
  </si>
  <si>
    <t>náhrada kolenního kloubu NEXGEN komponenta tibiální Prolong modré 7 x 10 mm 5952-50-10</t>
  </si>
  <si>
    <t>KJ840</t>
  </si>
  <si>
    <t>náhrada kolenního kloubu NEXGEN plato tibiální LPS - Flex vel. E, F12 mm 90-5964-40-12</t>
  </si>
  <si>
    <t>KL405</t>
  </si>
  <si>
    <t>náhrada kolenního kloubu NEXGEN plato tibiální LPS - Flex vel. E,F 14 mm 90-5964-51-14</t>
  </si>
  <si>
    <t>KL409</t>
  </si>
  <si>
    <t>náhrada kolenního kloubu NEXGEN plato tibiální LPS - Flex vel. G,H 14 mm 90-5964-42-14</t>
  </si>
  <si>
    <t>KL398</t>
  </si>
  <si>
    <t>náhrada kolenního kloubu NEXGEN plato tibiální LPS - Flex vel. G,H 20 mm 90-5964-42-20</t>
  </si>
  <si>
    <t>KJ879</t>
  </si>
  <si>
    <t>náhrada kolenního kloubu NEXGEN plato tibiální LPS-Flex C,D 17 mm 90-5964-30-17</t>
  </si>
  <si>
    <t>KJ970</t>
  </si>
  <si>
    <t>náhrada kolenního kloubu NEXGEN plato tibiální LPS-Flex E,F 17 mm 90-5964-40-17</t>
  </si>
  <si>
    <t>KK833</t>
  </si>
  <si>
    <t>náhrada kolenního kloubu NEXGEN plato tibiální Prolong LPS - Flex vel. C, D 12 mm 90-5964-30-12</t>
  </si>
  <si>
    <t>KJ638</t>
  </si>
  <si>
    <t>náhrada kolenního kloubu NEXGEN plato tibiální Prolong LPS - Flex vel. E, F 12 mm 90-5964-32-12</t>
  </si>
  <si>
    <t>KJ639</t>
  </si>
  <si>
    <t>náhrada kolenního kloubu NEXGEN plato tibiální Prolong LPS - Flex vel. E, F 14 mm 90-5964-40-14</t>
  </si>
  <si>
    <t>KJ642</t>
  </si>
  <si>
    <t>náhrada kolenního kloubu NEXGEN plato tibiální Prolong LPS pravá stabilizovaná vel. D 90-5996-14-02</t>
  </si>
  <si>
    <t>KJ653</t>
  </si>
  <si>
    <t>náhrada kolenního kloubu NexGen plato tibiální Prolong LPS-Flex E, F 14 MM 90-5964-32-14</t>
  </si>
  <si>
    <t>KJ560</t>
  </si>
  <si>
    <t>náhrada kolenního kloubu NexGen plato tibiální Prolong modré 50 x 12 mm 90-5952-50-12</t>
  </si>
  <si>
    <t>KJ559</t>
  </si>
  <si>
    <t>náhrada kolenního kloubu NexGen plato tibiální Prolong zelené 10 mm 90-5952-40-10</t>
  </si>
  <si>
    <t>KJ562</t>
  </si>
  <si>
    <t>náhrada kolenního kloubu NexGen plato tibiální Prolong zelené 17 mm 90-5952-40-17</t>
  </si>
  <si>
    <t>KJ549</t>
  </si>
  <si>
    <t>náhrada kolenního kloubu NEXGEN plato tibiální Prolong zelené 5,6 x 12 mm 90-5952-40-12</t>
  </si>
  <si>
    <t>KJ550</t>
  </si>
  <si>
    <t>náhrada kolenního kloubu NEXGEN plato tibiální Prolong zelené 5,6 x 12 mm 90-5970-40-12 REVIZE</t>
  </si>
  <si>
    <t>KJ537</t>
  </si>
  <si>
    <t>náhrada kolenního kloubu NEXGEN plato tibiální Prolong zelené 5,6 x 14 mm 90-5952-40-14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</si>
  <si>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</si>
  <si>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</si>
  <si>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</si>
  <si>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</si>
  <si>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KJ396</t>
  </si>
  <si>
    <t>náhrada kolenního kloubu NEXGEN plato tibiální Prolong žluté 3,4 x 12 mm 90-5970-30-12 REVIZE</t>
  </si>
  <si>
    <t>KJ706</t>
  </si>
  <si>
    <t>náhrada kolenního kloubu NexGen plato tibiální Prolong žluté 3,4 x 14 90-5970-30-14 REVIZE</t>
  </si>
  <si>
    <t>KI194</t>
  </si>
  <si>
    <t>náhrada kolenního kloubu NEXGEN plato tibiální žluté 10 mm 90-5970-30-10 REVIZE</t>
  </si>
  <si>
    <t>ZJ085</t>
  </si>
  <si>
    <t>Náhrada kolenního kloubu OXFORD plato meniskové 159555</t>
  </si>
  <si>
    <t>ZO194</t>
  </si>
  <si>
    <t>Náhrada kolenního kloubu OXFORD unikompartmentální komponenta femorální vel. Large 166943</t>
  </si>
  <si>
    <t>ZQ714</t>
  </si>
  <si>
    <t>Náhrada kolenního kloubu OXFORD unikompartmentální tibiální komponenta levá mediální F154775</t>
  </si>
  <si>
    <t>ZQ742</t>
  </si>
  <si>
    <t>Náhrada kolenního kloubu OXFORD unikompartmentální vložka meniskeální anatomická levá mediální Large 5,0 mm 159556</t>
  </si>
  <si>
    <t>ZE659</t>
  </si>
  <si>
    <t>Náhrada kolenního kloubu OXFORD unikompartmentální vložka meniskeální anatomická levá mediální RM 3,0 mm 159554</t>
  </si>
  <si>
    <t>KF784</t>
  </si>
  <si>
    <t>náhrada kolenního kloubu P.F.C. adaptér femorální +2/-2 offset 96-0784 REVIZE</t>
  </si>
  <si>
    <t>KF783</t>
  </si>
  <si>
    <t>náhrada kolenního kloubu P.F.C. adaptér femorální 5 96-0781 REVIZE</t>
  </si>
  <si>
    <t>KG987</t>
  </si>
  <si>
    <t>náhrada kolenního kloubu plato tibiální 198727314 REVIZE</t>
  </si>
  <si>
    <t>ZN345</t>
  </si>
  <si>
    <t>Náhrada kolenního kloubu ProSpon komponenta femorální vektor 4R Z01170-0400-67046</t>
  </si>
  <si>
    <t>ZP338</t>
  </si>
  <si>
    <t>Náhrada kolenního kloubu ProSpon plato tibiální vektor 4 Z01240-0400-66046</t>
  </si>
  <si>
    <t>ZO253</t>
  </si>
  <si>
    <t>Náhrada kolenního kloubu ProSpon vložka tibiální vektor 4/10R Z01240-0432-66010</t>
  </si>
  <si>
    <t>KK236</t>
  </si>
  <si>
    <t>náhrada kolenního kloubu revizní S-ROM femorální komponenta pravá Himge PinS 66 x 62 mm 62-3411R  REVIZE</t>
  </si>
  <si>
    <t>KL023</t>
  </si>
  <si>
    <t>náhrada kolenního kloubu SIGMA  P.F.C. komponenta femorální univerzální rukávec 46 mm 1294-53-245 REVIZE</t>
  </si>
  <si>
    <t>KH868</t>
  </si>
  <si>
    <t>náhrada kolenního kloubu SIGMA dřík univerzální 75mmx14mm 867414   REVIZE</t>
  </si>
  <si>
    <t>KH698</t>
  </si>
  <si>
    <t>náhrada kolenního kloubu SIGMA dřík univerzální 75x16mm 86-7416    REVIZE</t>
  </si>
  <si>
    <t>KJ281</t>
  </si>
  <si>
    <t>náhrada kolenního kloubu Sigma komponenta femorální PS pravá vel. 3 revizní, stabilizovaná, cementovaná 1960-50-300  REVIZE</t>
  </si>
  <si>
    <t>KL400</t>
  </si>
  <si>
    <t>náhrada kolenního kloubu Sigma P.F.C.  patela - oval cementovaná 35 mm 96-0101</t>
  </si>
  <si>
    <t>KL399</t>
  </si>
  <si>
    <t>náhrada kolenního kloubu SIGMA P.F.C. nástavec tibiální s drážkami vel. 115 x 12 mm 86-7426    REVIZE</t>
  </si>
  <si>
    <t>KI986</t>
  </si>
  <si>
    <t>náhrada kolenního kloubu SIGMA P.F.C. nástavec tibiální s drážkami vel. 75 x 12 mm 86-7412   REVIZE</t>
  </si>
  <si>
    <t>KJ282</t>
  </si>
  <si>
    <t>náhrada kolenního kloubu Sigma P.F.C. vložka tibiální rotační stabilizační vel. 3 x 12,5 mm 96-2132  REVIZE</t>
  </si>
  <si>
    <t>KI594</t>
  </si>
  <si>
    <t>náhrada kolenního kloubu SIGMA sleev femorální distal. 31 mm 1294-53-215 REVIZE</t>
  </si>
  <si>
    <t>KH597</t>
  </si>
  <si>
    <t>náhrada kolenního kloubu tibiální sleev 29mm 1294-54-000 REVIZE</t>
  </si>
  <si>
    <t>KF591</t>
  </si>
  <si>
    <t>náhrada kolenního kloubu tibie 129435140 REVIZE</t>
  </si>
  <si>
    <t>KH175</t>
  </si>
  <si>
    <t>náhrada kolenního kloubu tibie revizní velikost 2,5 1294-35-125 REVIZE</t>
  </si>
  <si>
    <t>KG968</t>
  </si>
  <si>
    <t>náhrada kolenního kloubu tibie rotační 2 129435120 REVIZE</t>
  </si>
  <si>
    <t>KF782</t>
  </si>
  <si>
    <t>náhrada kolenního koubu tibie sleeve 45 mm M/L 129454110  REVIZE</t>
  </si>
  <si>
    <t>KK877</t>
  </si>
  <si>
    <t>náhrada kyčelního kloubu Alloclassic vložka st.64/32 mm 3526</t>
  </si>
  <si>
    <t>KK881</t>
  </si>
  <si>
    <t>náhrada kyčelního kloubu Alloclassic vložka stand. durasul 61/32 mm 01.00126.661</t>
  </si>
  <si>
    <t>KL407</t>
  </si>
  <si>
    <t>náhrada kyčelního kloubu ALLOFIT hlavice BIOLOX DELTA keramika 32/+7XL mm 00-8775-032-04</t>
  </si>
  <si>
    <t>KI819</t>
  </si>
  <si>
    <t>náhrada kyčelního kloubu Allofit IT pouzdro jamky 54/ JJ 00-8755-054-00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</si>
  <si>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</si>
  <si>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</si>
  <si>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</si>
  <si>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</si>
  <si>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KJ138</t>
  </si>
  <si>
    <t>náhrada kyčelního kloubu Allofit IT vložka s vitamínem E neutral JJ 32 mm 00-8851-011-32</t>
  </si>
  <si>
    <t>KJ227</t>
  </si>
  <si>
    <t>náhrada kyčelního kloubu Allofit IT vložka s vitamínem E neutral KK 28mm 00-8851-010-28</t>
  </si>
  <si>
    <t>KI797</t>
  </si>
  <si>
    <t>náhrada kyčelního kloubu Allofit IT vložka s vitamínem E neutral KK 36 00-8851-012-36</t>
  </si>
  <si>
    <t>KK330</t>
  </si>
  <si>
    <t>náhrada kyčelního kloubu Allofit IT vložka s vitamínem E neutral LL/36 mm 00-8851-013-36</t>
  </si>
  <si>
    <t>KK916</t>
  </si>
  <si>
    <t>náhrada kyčelního kloubu ALLOFIT vložka BIOLOX DELTA keramika JJ/36 mm 00-8775-011-36</t>
  </si>
  <si>
    <t>KJ949</t>
  </si>
  <si>
    <t>náhrada kyčelního kloubu Alofit IT vložka s vitamínem E neutral II/32 mm 00-8851-010-32</t>
  </si>
  <si>
    <t>KA503</t>
  </si>
  <si>
    <t>náhrada kyčelního kloubu dřík Wagner 18/265 mm 01.00102.618</t>
  </si>
  <si>
    <t>KI456</t>
  </si>
  <si>
    <t>náhrada kyčelního kloubu FITMORE dřík femorální s ofsetem B/7 12/14 01.00551.307</t>
  </si>
  <si>
    <t>KI721</t>
  </si>
  <si>
    <t>náhrada kyčelního kloubu FITMORE dřík femorální s ofsetem C/6 01.00551.406</t>
  </si>
  <si>
    <t>KJ968</t>
  </si>
  <si>
    <t>náhrada kyčelního kloubu hlavice DURASUL kov. XL/32 mm + 8 01.01012.328</t>
  </si>
  <si>
    <t>KK655</t>
  </si>
  <si>
    <t>náhrada kyčelního kloubu hlavička  femorální oxinium 12/14 28 mm +  0 71342800</t>
  </si>
  <si>
    <t>KK660</t>
  </si>
  <si>
    <t>náhrada kyčelního kloubu hlavička  femorální oxinium 12/14 28 mm +16 71342816</t>
  </si>
  <si>
    <t>KK636</t>
  </si>
  <si>
    <t>náhrada kyčelního kloubu jamka bicon plus porose č.4 75003777,14312</t>
  </si>
  <si>
    <t>KI974</t>
  </si>
  <si>
    <t>náhrada kyčelního kloubu necement. dřík CLS Spotorno 135° C 12/14 vel. 11,25 29.00.39-112</t>
  </si>
  <si>
    <t>KI959</t>
  </si>
  <si>
    <t>náhrada kyčelního kloubu necement. dřík CLS Spotorno 135° C 12/14 vel. 16.25 29.00.39-162</t>
  </si>
  <si>
    <t>KI958</t>
  </si>
  <si>
    <t>náhrada kyčelního kloubu necement. dřík CLS Spotorno 135° C 12/14 vel. 9 29.00.39-090</t>
  </si>
  <si>
    <t>KH016</t>
  </si>
  <si>
    <t>náhrada kyčelního kloubu šroub kostní  6,5 mm délka 20 mm 842015010</t>
  </si>
  <si>
    <t>KG788</t>
  </si>
  <si>
    <t>náhrada kyčelního kloubu šroub kostní 6,5 mm délka 30 mm 842015030</t>
  </si>
  <si>
    <t>KG792</t>
  </si>
  <si>
    <t>náhrada kyčelního kloubu šroub kostní 6,5 x 35 mm 842015040</t>
  </si>
  <si>
    <t>KI867</t>
  </si>
  <si>
    <t>náhrada kyčelního kloubu VERSYS hlavice femorální 28 mm x 10,5 mm 8018-28-05</t>
  </si>
  <si>
    <t>KK643</t>
  </si>
  <si>
    <t>náhrada kyčelního kloubu vložka bicon plus-rexpol insert necementovaná  4/28 (75003750) 75101925</t>
  </si>
  <si>
    <t>KI793</t>
  </si>
  <si>
    <t>náhrada ramenního kloubu SMR bezdříkový systém glenoid vel. Small – R 1375.20.005</t>
  </si>
  <si>
    <t>KK335</t>
  </si>
  <si>
    <t>náhrada ramenního kloubu SMR bezdříkový systém spojka se šroubem vel. Small - R 1374.15.305</t>
  </si>
  <si>
    <t>KL404</t>
  </si>
  <si>
    <t>náhrada ramenního kloubu SMR dřík kónický cementový 14 mm 1306.15.140</t>
  </si>
  <si>
    <t>KH513</t>
  </si>
  <si>
    <t>náhrada ramenního kloubu SMR dřík kónický necementovaný prům. 18 mm délka 80 mm 1304.15.180</t>
  </si>
  <si>
    <t>KH442</t>
  </si>
  <si>
    <t>náhrada ramenního kloubu SMR dřík velikost 17 1304.15.170</t>
  </si>
  <si>
    <t>KH010</t>
  </si>
  <si>
    <t>náhrada ramenního kloubu SMR glenosfera 44 mm 137450444</t>
  </si>
  <si>
    <t>KG789</t>
  </si>
  <si>
    <t>náhrada ramenního kloubu SMR tělo humerální reverzní 1352.20.010</t>
  </si>
  <si>
    <t>KH020</t>
  </si>
  <si>
    <t>náhrada ramenního kloubu SMR tělo reverzní humerální 1352.15.001</t>
  </si>
  <si>
    <t>KG995</t>
  </si>
  <si>
    <t>náhrada ramenního kloubu SMR vložka long 44 mm 136209020</t>
  </si>
  <si>
    <t>KH514</t>
  </si>
  <si>
    <t>náhrada ramenního kloubu SMR vložkac krátká 44mm 1362.09.010</t>
  </si>
  <si>
    <t>KG997</t>
  </si>
  <si>
    <t>náhrada ramenního kloubu šroub small-r + konektor 137415305</t>
  </si>
  <si>
    <t>KH253</t>
  </si>
  <si>
    <t>plato revizní 12mm 1987-27-212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</si>
  <si>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</si>
  <si>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</si>
  <si>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</si>
  <si>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</si>
  <si>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</si>
  <si>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</si>
  <si>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</si>
  <si>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</si>
  <si>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</si>
  <si>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</si>
  <si>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KA543</t>
  </si>
  <si>
    <t>pouzdro allofit 60/MM 4249</t>
  </si>
  <si>
    <t>KI798</t>
  </si>
  <si>
    <t>pouzdro Allofit IT 50/HH 00-8755-050-00</t>
  </si>
  <si>
    <t>KI060</t>
  </si>
  <si>
    <t>pouzdro allofit IT 56/KK 00-8755-056-00</t>
  </si>
  <si>
    <t>KD079</t>
  </si>
  <si>
    <t>rot. koleno FL D 5996-14-01</t>
  </si>
  <si>
    <t>KD082</t>
  </si>
  <si>
    <t>rot. koleno FL G 5996-17-01</t>
  </si>
  <si>
    <t>KD076</t>
  </si>
  <si>
    <t>rot. koleno FR F 5996-16-02</t>
  </si>
  <si>
    <t>KA549</t>
  </si>
  <si>
    <t>vložka allofit PE SJJ/28 01.00010.210</t>
  </si>
  <si>
    <t>KA548</t>
  </si>
  <si>
    <t>vložka allofit SII/28 01.00010.209</t>
  </si>
  <si>
    <t>KE044</t>
  </si>
  <si>
    <t>vložka dur.stand. allot. KK/36 01.00013.711</t>
  </si>
  <si>
    <t>KE046</t>
  </si>
  <si>
    <t>vložka dur.stand. allot. MM/36 01.00013.713</t>
  </si>
  <si>
    <t>KH421</t>
  </si>
  <si>
    <t>vložka dur.stand.GG/32 01.00013.407</t>
  </si>
  <si>
    <t>KH429</t>
  </si>
  <si>
    <t>vložka dur.stand.II/32 01.00013.409</t>
  </si>
  <si>
    <t>KH430</t>
  </si>
  <si>
    <t>vložka dur.stand.JJ/32 01.00013.410</t>
  </si>
  <si>
    <t>KH431</t>
  </si>
  <si>
    <t>vložka dur.stand.KK/32 01.00013.411</t>
  </si>
  <si>
    <t>KH371</t>
  </si>
  <si>
    <t>vložka durasul allofit II/28 01.00013.209</t>
  </si>
  <si>
    <t>KH343</t>
  </si>
  <si>
    <t>vložka Durasul GG/28 neutr. 01.00013.207</t>
  </si>
  <si>
    <t>KH344</t>
  </si>
  <si>
    <t>vložka Durasul HH/28neutr. 01.00013.208</t>
  </si>
  <si>
    <t>KE572</t>
  </si>
  <si>
    <t>vložka komponenta Metis 1 th.1 NWD250311s</t>
  </si>
  <si>
    <t>KE578</t>
  </si>
  <si>
    <t>vložka komponenta Metis 3 th.1 NWD250331s</t>
  </si>
  <si>
    <t>KC154</t>
  </si>
  <si>
    <t>vložka stand.dur Allocl. 58/28 01.00126.458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</si>
  <si>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</si>
  <si>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</si>
  <si>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</si>
  <si>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</si>
  <si>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</si>
  <si>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</si>
  <si>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</si>
  <si>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</si>
  <si>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</si>
  <si>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</si>
  <si>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</si>
  <si>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</si>
  <si>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</si>
  <si>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</si>
  <si>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ZQ727</t>
  </si>
  <si>
    <t>Dlaha kyčelní dětská 90° profilu T, poloměr oblouku 8 mm, délka čepele 35 mm 235.270</t>
  </si>
  <si>
    <t>KH275</t>
  </si>
  <si>
    <t>dlaha LCP 4,5/5,0 levá 5 otvorů délka 156mm 422.251</t>
  </si>
  <si>
    <t>KH056</t>
  </si>
  <si>
    <t>dlaha NCB PP pro distální femur   9 levý 02.03264.109</t>
  </si>
  <si>
    <t>KK386</t>
  </si>
  <si>
    <t>dlaha tibiální ke korekční osteotomii PEEK POWER AR-13401L</t>
  </si>
  <si>
    <t>KE466</t>
  </si>
  <si>
    <t>dlaha tibiální pravá 104L NWDPTOD</t>
  </si>
  <si>
    <t>KE468</t>
  </si>
  <si>
    <t>dlaha tibiální pravá 104M NWDPTOG</t>
  </si>
  <si>
    <t>KF331</t>
  </si>
  <si>
    <t>drát extenční D1,2 x L160 397129093070</t>
  </si>
  <si>
    <t>KF374</t>
  </si>
  <si>
    <t>drát extenční D1,5 x L300 397129093000</t>
  </si>
  <si>
    <t>ZP519</t>
  </si>
  <si>
    <t>Drát K k miniinvazivním operacím hlezna MICA 0,9 x 150 mm DSDS1009</t>
  </si>
  <si>
    <t>ZP520</t>
  </si>
  <si>
    <t>Drát K k miniinvazivním operacím hlezna MICA 1,4 x 150 mm DSDS1014</t>
  </si>
  <si>
    <t>KF573</t>
  </si>
  <si>
    <t>drát-K 160 mm, délka 150 NWD115216</t>
  </si>
  <si>
    <t>KE537</t>
  </si>
  <si>
    <t>drát-K wire 100 NWD115100</t>
  </si>
  <si>
    <t>KF071</t>
  </si>
  <si>
    <t>hřeb kotníku panta D10/L150 NWD500050</t>
  </si>
  <si>
    <t>ZA297</t>
  </si>
  <si>
    <t>Hřeb targon PF nagel 12 x 180 mm 135° KD024T</t>
  </si>
  <si>
    <t>KL067</t>
  </si>
  <si>
    <t>implantát ramenní náhrada rotátorové manžety Arthrex DX Reinforcement Matrix 6 x 8 cm, Thick, Hydrated  ABS-30002</t>
  </si>
  <si>
    <t>KF076</t>
  </si>
  <si>
    <t>kotva lupine loop rapid 210712</t>
  </si>
  <si>
    <t>KE396</t>
  </si>
  <si>
    <t>kotva lupine loop+ancho 210709</t>
  </si>
  <si>
    <t>KK806</t>
  </si>
  <si>
    <t>kotva menisková CROSSFIX nevstřebatelná s nahoru zahnutým aplikátorem CM-8002</t>
  </si>
  <si>
    <t>KK805</t>
  </si>
  <si>
    <t>kotva menisková CROSSFIX nevstřebatelná s rovným aplikátorem CM-8001</t>
  </si>
  <si>
    <t>KJ255</t>
  </si>
  <si>
    <t>kotva ramenní FASTak s držadlem Suture Anchor 2,8 a 11,7 mm AR-1324HF</t>
  </si>
  <si>
    <t>KK918</t>
  </si>
  <si>
    <t>kotva Truespan na meniscus 0° souprava steh, měrka, 2 kotvy a aplikátor 228150</t>
  </si>
  <si>
    <t>KK919</t>
  </si>
  <si>
    <t>kotva Truespan na meniscus 12° souprava steh, měrka, 2 kotvy a aplikátor 228151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</si>
  <si>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</si>
  <si>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</si>
  <si>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</si>
  <si>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</si>
  <si>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</si>
  <si>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</si>
  <si>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</si>
  <si>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</si>
  <si>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</si>
  <si>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</si>
  <si>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</si>
  <si>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</si>
  <si>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KJ070</t>
  </si>
  <si>
    <t>kotvička vstřebatelná Healix ADR.BR s návlekem 6,5 mm 222332</t>
  </si>
  <si>
    <t>KH581</t>
  </si>
  <si>
    <t>náhrada kolenního kloubu SIGMA femorální sleev univerz. distál 34mm 1294-53-225 REVIZE</t>
  </si>
  <si>
    <t>ZC283</t>
  </si>
  <si>
    <t>Pouzdro skluzné PF Targon KD184T</t>
  </si>
  <si>
    <t>KK215</t>
  </si>
  <si>
    <t>Systém kotvící pro koleno ACL TIGHTROPE ABS , Button Round Concave pr. 11 mm AR-1588TB</t>
  </si>
  <si>
    <t>KJ655</t>
  </si>
  <si>
    <t>Systém kotvící pro koleno ACL TIGHTROPE RT dvojitý protahovací návlek AR-1588RT</t>
  </si>
  <si>
    <t>KK703</t>
  </si>
  <si>
    <t>systém kotvící pro koleno TOOGGLELOC ZIP Loop nastavitelná smyčka 904755</t>
  </si>
  <si>
    <t>ZD197</t>
  </si>
  <si>
    <t>Šroub antirotační Targon KD209T</t>
  </si>
  <si>
    <t>KI094</t>
  </si>
  <si>
    <t>šroub bio-tenodésis 5,5 x 15 AR-2323BSLC</t>
  </si>
  <si>
    <t>KE519</t>
  </si>
  <si>
    <t>šroub bold 3/22 NWD111022</t>
  </si>
  <si>
    <t>KE521</t>
  </si>
  <si>
    <t>šroub bold 3/26 NWD111026</t>
  </si>
  <si>
    <t>KE522</t>
  </si>
  <si>
    <t>šroub bold 3/28 NWD111028</t>
  </si>
  <si>
    <t>KE523</t>
  </si>
  <si>
    <t>šroub bold 3/30 NWD111030</t>
  </si>
  <si>
    <t>KE525</t>
  </si>
  <si>
    <t>šroub bold 3/34 NWD111034</t>
  </si>
  <si>
    <t>ZP517</t>
  </si>
  <si>
    <t>Šroub k miniinvazivním operacím hlezna MICA 4,0 x 52 mm sterilní 57S34052</t>
  </si>
  <si>
    <t>ZQ031</t>
  </si>
  <si>
    <t>Šroub k miniinvazivním operacím hlezna MICA kanylovaný fixační 3,0 x 34 mm sterilní WGSMI5341</t>
  </si>
  <si>
    <t>ZP717</t>
  </si>
  <si>
    <t>Šroub k miniinvazivním operacím hlezna MICA kanylovaný fixační 3,0 x 44 mm sterilní WGSMI5441</t>
  </si>
  <si>
    <t>ZP852</t>
  </si>
  <si>
    <t>Šroub kompresní DartFire 3,0 mm x 20 mm D2N300-20</t>
  </si>
  <si>
    <t>ZP613</t>
  </si>
  <si>
    <t>Šroub kompresní DartFire 3,0 mm x 22 mm D2N300-22</t>
  </si>
  <si>
    <t>ZO773</t>
  </si>
  <si>
    <t>Šroub kompresní DartFire 3,0 mm x 24 mm D2N300-24</t>
  </si>
  <si>
    <t>ZA409</t>
  </si>
  <si>
    <t>Šroub kompresní DartFire 3,0 mm x 26 mm D2N300-26</t>
  </si>
  <si>
    <t>ZA214</t>
  </si>
  <si>
    <t>Šroub kompresní DartFire 3,0 mm x 28 mm D2N300-28</t>
  </si>
  <si>
    <t>ZN839</t>
  </si>
  <si>
    <t>Šroub kompresní DartFire 3,0 mm x 38 mm D2N300-38</t>
  </si>
  <si>
    <t>ZP818</t>
  </si>
  <si>
    <t>Šroub kompresní DartFire small 3,0 mm x 40 mm D2N300-40</t>
  </si>
  <si>
    <t>ZQ743</t>
  </si>
  <si>
    <t>Šroub kompresní Charlotte 7,0 mm 75 mm x 32 mm závit 44177532</t>
  </si>
  <si>
    <t>KH208</t>
  </si>
  <si>
    <t>šroub kort. samořez.4,5mm,délka 50 mm 414.850</t>
  </si>
  <si>
    <t>KK619</t>
  </si>
  <si>
    <t>šroub kortikální 4,5 mm samořezný délka 64 mm 414.864</t>
  </si>
  <si>
    <t>KE444</t>
  </si>
  <si>
    <t>šroub kortikální L32 NWDCC032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</si>
  <si>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</si>
  <si>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</si>
  <si>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</si>
  <si>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</si>
  <si>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</si>
  <si>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</si>
  <si>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</si>
  <si>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</si>
  <si>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</si>
  <si>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</si>
  <si>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KE451</t>
  </si>
  <si>
    <t>šroub kortikální L65 NWDCC065</t>
  </si>
  <si>
    <t>KH242</t>
  </si>
  <si>
    <t>šroub kortikální pro léčbu instability ramene latarjet 32mm 285121</t>
  </si>
  <si>
    <t>KH243</t>
  </si>
  <si>
    <t>šroub kortikální pro léčbu instability ramene latarjet 34mm 285126</t>
  </si>
  <si>
    <t>KH662</t>
  </si>
  <si>
    <t>šroub kortikální průměr 4,5 mm L 60 mm 414.860</t>
  </si>
  <si>
    <t>ZM224</t>
  </si>
  <si>
    <t>Šroub kostní spongiózní HB 7/1,8 x 70/16 mm 397129798080</t>
  </si>
  <si>
    <t>KG569</t>
  </si>
  <si>
    <t>šroub laterjet 36 mm 285112</t>
  </si>
  <si>
    <t>KJ394</t>
  </si>
  <si>
    <t>šroub milagro interferenční vstřebatelný 10 x 23 mm pro rekonstrukci křížového vazu 231819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</si>
  <si>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</si>
  <si>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</si>
  <si>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</si>
  <si>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</si>
  <si>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</si>
  <si>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</si>
  <si>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ZC173</t>
  </si>
  <si>
    <t>Šroub skluzný PF 10,5 x 70 mm Targon KD115T</t>
  </si>
  <si>
    <t>KE470</t>
  </si>
  <si>
    <t>šroub spongiosní L20 NWDSP020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</si>
  <si>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</si>
  <si>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</si>
  <si>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</si>
  <si>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</si>
  <si>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</si>
  <si>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</si>
  <si>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KI966</t>
  </si>
  <si>
    <t>šroub spongiózní zápust. TI D 6,5 mm L25 mm 42.19.25</t>
  </si>
  <si>
    <t>KI965</t>
  </si>
  <si>
    <t>šroub spongiózní zápust. TI D 6,5 mm L30 mm 42.19.30</t>
  </si>
  <si>
    <t>KI964</t>
  </si>
  <si>
    <t>šroub spongiózní zápust. TI D 6,5 mm L35 mm 42.19.35</t>
  </si>
  <si>
    <t>KI963</t>
  </si>
  <si>
    <t>šroub spongiózní zápust. TI D 6,5 mm L40 mm 42.19.40</t>
  </si>
  <si>
    <t>KI961</t>
  </si>
  <si>
    <t>šroub spongiózní zápust. TI D 6,5 mm L50 mm 42.19.50</t>
  </si>
  <si>
    <t>ZC240</t>
  </si>
  <si>
    <t>Šroub zajišťovací 4,5 mm Targon KB336T</t>
  </si>
  <si>
    <t>KG848</t>
  </si>
  <si>
    <t>šroub zajišťovací 5,0 mm, délka 50 mm 412.219</t>
  </si>
  <si>
    <t>KG849</t>
  </si>
  <si>
    <t>šroub zajišťovací 5,0 mm, délka 55 mm 412.220</t>
  </si>
  <si>
    <t>KG850</t>
  </si>
  <si>
    <t>šroub zajišťovací 5,0 mm, délka 60 mm 412.221</t>
  </si>
  <si>
    <t>KH164</t>
  </si>
  <si>
    <t>šroub zajišťovací 5,0 mm,délka70mm 412.223</t>
  </si>
  <si>
    <t>KH247</t>
  </si>
  <si>
    <t>šroub zajišťovací 5,0mm délka 65mm 412.222</t>
  </si>
  <si>
    <t>KF072</t>
  </si>
  <si>
    <t>šroub zajišťovací 60 NWD501060</t>
  </si>
  <si>
    <t>KF074</t>
  </si>
  <si>
    <t>šroub zajišťovací L 25 NWD501025</t>
  </si>
  <si>
    <t>KF088</t>
  </si>
  <si>
    <t>šroub zajišťovací L 30 NWD501030</t>
  </si>
  <si>
    <t>KF085</t>
  </si>
  <si>
    <t>šroub zajišťovací L 65 mm NWD501065</t>
  </si>
  <si>
    <t>KH567</t>
  </si>
  <si>
    <t>šroub zajišťovací stardrive 5,0mm délka 80 mm 412.225</t>
  </si>
  <si>
    <t>KH063</t>
  </si>
  <si>
    <t>šroub zajišťovací stavěcí-uzamykací hlavička 02.03150.300</t>
  </si>
  <si>
    <t>KK800</t>
  </si>
  <si>
    <t>šroub zamykací k dlaze tibiální ke korekční osteotomii PEEK POWER 5 x 34 mm AR-13434T</t>
  </si>
  <si>
    <t>KK388</t>
  </si>
  <si>
    <t>šroub zamykací k dlaze tibiální ke korekční osteotomii PEEK POWER 5 x 40 mm AR-13440T</t>
  </si>
  <si>
    <t>KK807</t>
  </si>
  <si>
    <t>šroub zamykací k dlaze tibiální ke korekční osteotomii PEEK POWER 5 x 42 mm AR-13442T</t>
  </si>
  <si>
    <t>KK392</t>
  </si>
  <si>
    <t>šroub zamykací k dlaze tibiální ke korekční osteotomii PEEK POWER 5 x 60 mm AR-13460T</t>
  </si>
  <si>
    <t>KL020</t>
  </si>
  <si>
    <t>šroub zamykací k dlaze tibiální ke korekční osteotomii PEEK POWER 5 x 70 mm AR-13470T</t>
  </si>
  <si>
    <t>KK808</t>
  </si>
  <si>
    <t>šroub zamykací k dlaze tibiální ke korekční osteotomii PEEK POWER 5 x 75 mm AR-13475T</t>
  </si>
  <si>
    <t>ZA294</t>
  </si>
  <si>
    <t>Šroub zaslepovací Targon KB200T</t>
  </si>
  <si>
    <t>KH077</t>
  </si>
  <si>
    <t>šroub závitořezný NCB 5,0 mm, délka 40 mm 02.03150.040</t>
  </si>
  <si>
    <t>KH079</t>
  </si>
  <si>
    <t>šroub závitořezný NCB 5,0 mm, délka 44 mm 02.03150.044</t>
  </si>
  <si>
    <t>KH084</t>
  </si>
  <si>
    <t>šroub závitořezný NCB 5,0 mm, délka 60 mm 02.03150.060</t>
  </si>
  <si>
    <t>KH088</t>
  </si>
  <si>
    <t>šroub závitořezný NCB 5,0 mm, délka 80 mm 02.03150.080</t>
  </si>
  <si>
    <t>KH089</t>
  </si>
  <si>
    <t>šroub závitořezný NCB 5,0 mm, délka 85 mm 02.03150.085</t>
  </si>
  <si>
    <t>KH090</t>
  </si>
  <si>
    <t>šroub závitořezný NCB 5,0 mm, délka 90 mm 02.03150.090</t>
  </si>
  <si>
    <t>KH091</t>
  </si>
  <si>
    <t>šroub závitořezný NCB 5,0 mm, délka 95 mm 02.03150.095</t>
  </si>
  <si>
    <t>50115011</t>
  </si>
  <si>
    <t>IUTN - ostat.nákl.PZT (Z515)</t>
  </si>
  <si>
    <t>KJ841</t>
  </si>
  <si>
    <t>dlaha klavikulární Dog Bone Button AR-2270</t>
  </si>
  <si>
    <t>ZM768</t>
  </si>
  <si>
    <t>Implantát chrupavkový Hyalofast 2 x 2 cm 144714F</t>
  </si>
  <si>
    <t>KI827</t>
  </si>
  <si>
    <t>kontvička nevstřebatelná Healix BR 5,5 222331</t>
  </si>
  <si>
    <t>KJ836</t>
  </si>
  <si>
    <t>kotva ramenní Swive Lock pro Tenodesis 7 X 19,5 mm AR-1662BC - 7</t>
  </si>
  <si>
    <t>KI423</t>
  </si>
  <si>
    <t>kotva ramenní vstřebatelná Anchor bio composite suture 3x14,5 mm  2 kusy AR-1934BCF-2</t>
  </si>
  <si>
    <t>ZQ281</t>
  </si>
  <si>
    <t>Kotva ramenní vstřebatelná PushLock 2,9 x 15,5 mm AR-1923BC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</si>
  <si>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</si>
  <si>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</si>
  <si>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</si>
  <si>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</si>
  <si>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</si>
  <si>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</si>
  <si>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</si>
  <si>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</si>
  <si>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DH484</t>
  </si>
  <si>
    <t>Synovasure PJI box (5ks)</t>
  </si>
  <si>
    <t>ZA620</t>
  </si>
  <si>
    <t>Fólie incizní ioban antimikrobiální 66 x 45 cm, incizie 56 x 45 cm 6650</t>
  </si>
  <si>
    <t>ZA465</t>
  </si>
  <si>
    <t>Fólie incizní raucodrape sterilní 45 x 50 cm 25445</t>
  </si>
  <si>
    <t>ZO101</t>
  </si>
  <si>
    <t>Krytí filmové transparentní INTEGUSEAL 100 bal. á 10 ks 33736</t>
  </si>
  <si>
    <t>ZK405</t>
  </si>
  <si>
    <t>Krytí hemostatické gelitaspon standard 80 x 50 mm x 10 mm bal. á 10 ks A2107861</t>
  </si>
  <si>
    <t>ZA640</t>
  </si>
  <si>
    <t>Krytí hemostatické traumacel taf light 7,5 x 5 cm bal. á 10 ks síťka 10296</t>
  </si>
  <si>
    <t>ZA540</t>
  </si>
  <si>
    <t>Náplast omnifix E 15 cm x 10 m 9006513</t>
  </si>
  <si>
    <t>ZA427</t>
  </si>
  <si>
    <t>Obinadlo hydrofilní 14 cm x   5 m 13009</t>
  </si>
  <si>
    <t>ZA426</t>
  </si>
  <si>
    <t>Obinadlo hydrofilní 16 cm x 10 m 13014</t>
  </si>
  <si>
    <t>ZP221</t>
  </si>
  <si>
    <t>Obvaz elastický síťový pruban Tg-fix vel. D větší hlava, slabší trup 25 m 24253</t>
  </si>
  <si>
    <t>ZC725</t>
  </si>
  <si>
    <t>Obvaz ortho-pad 15 cm x 3 m pod sádru á 6 ks 1320105005</t>
  </si>
  <si>
    <t>ZQ420</t>
  </si>
  <si>
    <t>Roztok k výplachům chirurgickým LavaSurge sterilní  s polyhexanidem bal. á 1000 ml 19902</t>
  </si>
  <si>
    <t>ZA502</t>
  </si>
  <si>
    <t>Tampon nesterilní stáčený 30 x 60 cm 1320300406</t>
  </si>
  <si>
    <t>ZO201</t>
  </si>
  <si>
    <t>Adaptér k optice Olympus RTQ/Storz/Wisap/Aesculap B00-21010-71</t>
  </si>
  <si>
    <t>ZO200</t>
  </si>
  <si>
    <t>Adaptér ke světelnému zdroji RFQ/Storz/Wisap/Aesculap B00-21110-70</t>
  </si>
  <si>
    <t>ZC967</t>
  </si>
  <si>
    <t>Cement kostní copal s ATB Gentamicin a Clindamicin 1 x 40 g 66017790</t>
  </si>
  <si>
    <t>ZD719</t>
  </si>
  <si>
    <t>Cement kostní optipac 40 g 4710500394</t>
  </si>
  <si>
    <t>ZA095</t>
  </si>
  <si>
    <t>Cement kostní palacos R s ATB Gentamicin 2 x 40 g á 2 ks 66017569</t>
  </si>
  <si>
    <t>ZD720</t>
  </si>
  <si>
    <t>Cement kostní R biomet bone 2 x 40 g 4035890022</t>
  </si>
  <si>
    <t>ZQ524</t>
  </si>
  <si>
    <t>Cement kostní revizní Refobacin s ATB Gentamicin a Clindamicin 1 x 40 g 3011630001</t>
  </si>
  <si>
    <t>KG990</t>
  </si>
  <si>
    <t>cement kostní smart set GHV s ATB Gentamicin 1 x 20 g 3095020</t>
  </si>
  <si>
    <t>KA364</t>
  </si>
  <si>
    <t>cement kostní smartset GHV s ATB Gentamicin 40 g 3095040</t>
  </si>
  <si>
    <t>ZC751</t>
  </si>
  <si>
    <t>Čepelka skalpelová 11 BB511</t>
  </si>
  <si>
    <t>ZC752</t>
  </si>
  <si>
    <t>Čepelka skalpelová 15 BB515</t>
  </si>
  <si>
    <t>KH876</t>
  </si>
  <si>
    <t>dláto zásekové 2709-04-005</t>
  </si>
  <si>
    <t>ZL991</t>
  </si>
  <si>
    <t>Drát s ouškem 2,4 x 15 254728</t>
  </si>
  <si>
    <t>ZA760</t>
  </si>
  <si>
    <t>Drén redon CH8 50 cm U2110800</t>
  </si>
  <si>
    <t>ZI781</t>
  </si>
  <si>
    <t>Elektroda neutrální monopolární pro dospělé á 100 ks 2125</t>
  </si>
  <si>
    <t>KF787</t>
  </si>
  <si>
    <t>elektroda VAPR Premiere 90 DEPuy 227204</t>
  </si>
  <si>
    <t>ZP936</t>
  </si>
  <si>
    <t>Fréza k miniinvazivním operacím hlezna MICA Shannon RECTA 2,0 x 12 mm WGSMI0021</t>
  </si>
  <si>
    <t>ZP515</t>
  </si>
  <si>
    <t>Fréza k miniinvazivním operacím hlezna MICA Shannon RECTA 2,0 x 20 mm WGSMI0011</t>
  </si>
  <si>
    <t>ZN502</t>
  </si>
  <si>
    <t>Fréza k shaveru 4,0 mm 283479 (283475)</t>
  </si>
  <si>
    <t>ZK694</t>
  </si>
  <si>
    <t>Fréza k shaveru 4,0 mm á 5 ks 287449</t>
  </si>
  <si>
    <t>ZQ768</t>
  </si>
  <si>
    <t>Fréza k shaveru dyonics long incisor 4,5 mm bal. á 3 ks 72200414</t>
  </si>
  <si>
    <t>ZQ769</t>
  </si>
  <si>
    <t>Fréza k shaveru dyonics longcurved full radius convex 4,5 mm bal. á 3 ks 7205336</t>
  </si>
  <si>
    <t>ZD516</t>
  </si>
  <si>
    <t>Fréza kostní ultraagresivní váleček 4,0 mm bal. á 5 ks 283469 (283465)</t>
  </si>
  <si>
    <t>ZO376</t>
  </si>
  <si>
    <t>Fréza pro šrouby 4,5 a 5,0 mm 120 mm 397129794580</t>
  </si>
  <si>
    <t>ZQ029</t>
  </si>
  <si>
    <t>Hloubkoměr pro šrouby HA 4,5; HB 6,5 397129798910</t>
  </si>
  <si>
    <t>ZM455</t>
  </si>
  <si>
    <t>Jehla expressew III needle 214141</t>
  </si>
  <si>
    <t>ZI045</t>
  </si>
  <si>
    <t>Kanyla na rameno 285180</t>
  </si>
  <si>
    <t>ZG529</t>
  </si>
  <si>
    <t>Kanyla na rameno 5,5 x 75 mm bal. á 5 ks 214106</t>
  </si>
  <si>
    <t>ZB082</t>
  </si>
  <si>
    <t>Kanyla na rameno 8,5 x 75 mm žebrovaná bal. á 5 ks 214120</t>
  </si>
  <si>
    <t>ZO930</t>
  </si>
  <si>
    <t>Kontejner 100 ml PP 72/62 mm s přiloženým uzávěrem bílé víčko sterilní na tekutý materiál 75.562.105</t>
  </si>
  <si>
    <t>ZB553</t>
  </si>
  <si>
    <t>Láhev redon hi-vac 400 ml-kompletní 05.000.22.803</t>
  </si>
  <si>
    <t>ZG498</t>
  </si>
  <si>
    <t>Laváž pulsní s nádstavcem Pulsavac  á 10 ks 00-5150-475-00</t>
  </si>
  <si>
    <t>ZG500</t>
  </si>
  <si>
    <t>Laváž pulsní s nádstavcem Pulsavac Plus  hip kit á 10 ks 00-5150-482-00</t>
  </si>
  <si>
    <t>ZQ042</t>
  </si>
  <si>
    <t>Laváž pulsní s nádstavcem Pulsavac Plus Hit Kit (á1ks) 00-5150-482-01</t>
  </si>
  <si>
    <t>ZK676</t>
  </si>
  <si>
    <t>List pilový 42/27 x 10,0 x 0,6/0,4 mm 532.062</t>
  </si>
  <si>
    <t>ZI173</t>
  </si>
  <si>
    <t>List pilový 5023-132</t>
  </si>
  <si>
    <t>ZH236</t>
  </si>
  <si>
    <t>List pilový 70/49 x 14 x 0,6/0,4 mm  pro oscilační pilu se spojkou AO/ASIF 519.150</t>
  </si>
  <si>
    <t>ZE658</t>
  </si>
  <si>
    <t>List pilový rapid 90 x 23 x 1,19 mm GE245SU</t>
  </si>
  <si>
    <t>ZP211</t>
  </si>
  <si>
    <t>List pilový synthes model č. 270 tloušťka těla 1,20 mm tloušťka řezací části 1,20 mm hloubka 85 mm šířka 13 mm BAO-270B</t>
  </si>
  <si>
    <t>ZE310</t>
  </si>
  <si>
    <t>Nádoba na kontaminovaný odpad CS 6 l pův. 077802300</t>
  </si>
  <si>
    <t>ZH840</t>
  </si>
  <si>
    <t>Nádoba pro mražení tkání bal. á 10 sad SKA0300Z-K</t>
  </si>
  <si>
    <t>ZB131</t>
  </si>
  <si>
    <t>Pumpa fms - jednodenní set artoskop bal. á 24 ks 284504</t>
  </si>
  <si>
    <t>ZH852</t>
  </si>
  <si>
    <t>Souprava odsávací zahnutá Yankauer s rukojetí prům. koncovky 6 mm hadice CH 25 délka 2 m bal. á 50 ks 34102</t>
  </si>
  <si>
    <t>ZG502</t>
  </si>
  <si>
    <t>Systém pro míchání cementu kostního Double easymix 02-0306AAP</t>
  </si>
  <si>
    <t>ZC941</t>
  </si>
  <si>
    <t>Vak odsávací jednorázový 3000 ml bal. á 24 ks 57187</t>
  </si>
  <si>
    <t>ZA856</t>
  </si>
  <si>
    <t>Vosk kostní bone wax 2,5 g, á 12 ks, W31C</t>
  </si>
  <si>
    <t>ZO074</t>
  </si>
  <si>
    <t>Vrták kostní kanulovaný 2 v 1 2,2/3,0 mm délka 32 mm NWD119023</t>
  </si>
  <si>
    <t>ZB158</t>
  </si>
  <si>
    <t>Set pacientský, náhrada 1102 á 24 ks 281142</t>
  </si>
  <si>
    <t>50115064</t>
  </si>
  <si>
    <t>ZPr - šicí materiál (Z529)</t>
  </si>
  <si>
    <t>ZB134</t>
  </si>
  <si>
    <t>Šití dafilon modrý 3/0 (2) bal. á 36 ks C0932213</t>
  </si>
  <si>
    <t>ZB652</t>
  </si>
  <si>
    <t>Šití mersilene gr 0 bal. á 36 ks EH6855H</t>
  </si>
  <si>
    <t>ZA966</t>
  </si>
  <si>
    <t>Šití mersilene gr 2 bal. á 36 ks EH6417H</t>
  </si>
  <si>
    <t>ZA962</t>
  </si>
  <si>
    <t>Šití mersilene gr 2 bal. á 36 ks EH6737H</t>
  </si>
  <si>
    <t>ZI467</t>
  </si>
  <si>
    <t>Šití monoplus fialový 1 (4) bal. á 24 ks B0024091</t>
  </si>
  <si>
    <t>ZB912</t>
  </si>
  <si>
    <t>Šití orthocord fialový bal. á 12 ks 223104</t>
  </si>
  <si>
    <t>ZB913</t>
  </si>
  <si>
    <t>Šití orthocord modrý bal. á 12 ks 223111</t>
  </si>
  <si>
    <t>ZC260</t>
  </si>
  <si>
    <t>Šití premicron zelený 2 (5) bal. á 36 ks C0026394</t>
  </si>
  <si>
    <t>ZB306</t>
  </si>
  <si>
    <t>Šití safil fialový 1 (4) bal. á 36 ks C1048397</t>
  </si>
  <si>
    <t>ZB519</t>
  </si>
  <si>
    <t>Šití safil fialový 3/0 (2) bal. á 36 ks C1048330</t>
  </si>
  <si>
    <t>ZP299</t>
  </si>
  <si>
    <t>Jehla do prošívacího nástroje MultiFire Scorpion při rupturách rotátorové manžety v rameni bal. á 5 ks AR-13995N</t>
  </si>
  <si>
    <t>ZB479</t>
  </si>
  <si>
    <t>Jehla chirurgická 0,7 x 28 B12</t>
  </si>
  <si>
    <t>ZB478</t>
  </si>
  <si>
    <t>Jehla chirurgická 0,8 x 32 B11</t>
  </si>
  <si>
    <t>ZB168</t>
  </si>
  <si>
    <t>Jehla chirurgická 0,9 x 36 B10</t>
  </si>
  <si>
    <t>ZB460</t>
  </si>
  <si>
    <t>Jehla chirurgická 1,0 x 45 G8</t>
  </si>
  <si>
    <t>ZB260</t>
  </si>
  <si>
    <t>Jehla chirurgická 1,2 x 60 G5</t>
  </si>
  <si>
    <t>ZB463</t>
  </si>
  <si>
    <t>Jehla chirurgická 1,4 x 75 G2</t>
  </si>
  <si>
    <t>ZB167</t>
  </si>
  <si>
    <t>Jehla chirurgická 1,4 x 80 G1</t>
  </si>
  <si>
    <t>ZP079</t>
  </si>
  <si>
    <t>Jehla labrální do prošívacího nástroje SureFire Scorpion  AR-13991N-1/5</t>
  </si>
  <si>
    <t>ZQ685</t>
  </si>
  <si>
    <t>Rukavice operační GAMMEX Latex Ortho, vel. 6,0 bal. á 50 párů 330065060</t>
  </si>
  <si>
    <t>ZQ684</t>
  </si>
  <si>
    <t>Rukavice operační GAMMEX Latex Ortho, vel. 7,0 bal. á 50 párů 330065070</t>
  </si>
  <si>
    <t>ZQ676</t>
  </si>
  <si>
    <t>Rukavice operační GAMMEX Latex Ortho, vel. 7,5 330065075</t>
  </si>
  <si>
    <t>ZQ682</t>
  </si>
  <si>
    <t>Rukavice operační GAMMEX Latex Ortho, vel. 8,0 330065080</t>
  </si>
  <si>
    <t>ZL069</t>
  </si>
  <si>
    <t>Rukavice operační latex bez pudru sterilní  PF ansell gammex vel. 5,5 330048055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</si>
  <si>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</si>
  <si>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</si>
  <si>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</si>
  <si>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</si>
  <si>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</si>
  <si>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</si>
  <si>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</si>
  <si>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</si>
  <si>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</si>
  <si>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</si>
  <si>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ZK474</t>
  </si>
  <si>
    <t>Rukavice operační latex s pudrem sterilní ansell, vasco surgical powderet vel. 6,5 6035518 (303503)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</si>
  <si>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</si>
  <si>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</si>
  <si>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</si>
  <si>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</si>
  <si>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ZK719</t>
  </si>
  <si>
    <t>Hadice 3 m splash vac 57270</t>
  </si>
  <si>
    <t>ZB751</t>
  </si>
  <si>
    <t>Hadice PVC 8/12 á 30 m P00468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</si>
  <si>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</si>
  <si>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</si>
  <si>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</si>
  <si>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</si>
  <si>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</si>
  <si>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</si>
  <si>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</si>
  <si>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</si>
  <si>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</si>
  <si>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</si>
  <si>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</si>
  <si>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</si>
  <si>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</si>
  <si>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</si>
  <si>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</si>
  <si>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</si>
  <si>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</si>
  <si>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</si>
  <si>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</si>
  <si>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</si>
  <si>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</si>
  <si>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</si>
  <si>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</si>
  <si>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</si>
  <si>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6F6</t>
  </si>
  <si>
    <t>V</t>
  </si>
  <si>
    <t>51877</t>
  </si>
  <si>
    <t>PŘILOŽENÍ LÉČEBNÉ POMŮCKY - ORTÉZY</t>
  </si>
  <si>
    <t>66022</t>
  </si>
  <si>
    <t>CÍLENÉ VYŠETŘENÍ ORTOPEDEM</t>
  </si>
  <si>
    <t>66949</t>
  </si>
  <si>
    <t>PUNKCE KLOUBNÍ S APLIKACÍ LÉČIVA</t>
  </si>
  <si>
    <t>09233</t>
  </si>
  <si>
    <t>INJEKČNÍ OKRSKOVÁ ANESTÉZIE</t>
  </si>
  <si>
    <t>1</t>
  </si>
  <si>
    <t>0000502</t>
  </si>
  <si>
    <t>MESOCAIN 1%</t>
  </si>
  <si>
    <t>66813</t>
  </si>
  <si>
    <t>ODSTRANĚNÍ OSTEOSYNTETICKÉHO MATERIÁLU</t>
  </si>
  <si>
    <t>66839</t>
  </si>
  <si>
    <t>EXSTIRPACE NÁDORU MĚKKÝCH TKÁNÍ - POVRCHOVĚ ULOŽEN</t>
  </si>
  <si>
    <t>66837</t>
  </si>
  <si>
    <t>EXSTIRPACE BURZY NEBO GANGLIA - POVRCHOVÁ</t>
  </si>
  <si>
    <t>06</t>
  </si>
  <si>
    <t>606</t>
  </si>
  <si>
    <t>0002439</t>
  </si>
  <si>
    <t>MARCAINE 0,5%</t>
  </si>
  <si>
    <t>0090044</t>
  </si>
  <si>
    <t>0192143</t>
  </si>
  <si>
    <t>DIPROPHOS</t>
  </si>
  <si>
    <t>09111</t>
  </si>
  <si>
    <t>ODBĚR KAPILÁRNÍ KRVE</t>
  </si>
  <si>
    <t>09117</t>
  </si>
  <si>
    <t>ODBĚR KRVE ZE ŽÍLY U DÍTĚTĚ DO 10 LET</t>
  </si>
  <si>
    <t>09137</t>
  </si>
  <si>
    <t>UZ VYŠETŘENÍ DVOU ORGÁNŮ V NĚKOLIKA ROVINÁCH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</si>
  <si>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</si>
  <si>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</si>
  <si>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</si>
  <si>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</si>
  <si>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</si>
  <si>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</si>
  <si>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</si>
  <si>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</si>
  <si>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</si>
  <si>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</si>
  <si>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</si>
  <si>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PRSTŮ, RUKY, ZÁPĚSTÍ</t>
  </si>
  <si>
    <t>51859</t>
  </si>
  <si>
    <t>FIXAČNÍ SÁDROVÁ DLAHA - NOHA, BÉREC</t>
  </si>
  <si>
    <t>51869</t>
  </si>
  <si>
    <t>SEJMUTÍ CIRKULÁRNÍ SÁDROVÉ FIXACE NA KONČETINÁCH</t>
  </si>
  <si>
    <t>51873</t>
  </si>
  <si>
    <t>SLOŽITÝ MĚKKÝ FIXAČNÍ OBVAZ</t>
  </si>
  <si>
    <t>66023</t>
  </si>
  <si>
    <t>KONTROLNÍ VYŠETŘENÍ ORTOPEDEM</t>
  </si>
  <si>
    <t>66229</t>
  </si>
  <si>
    <t xml:space="preserve">PES EQUINOVARUS ATD. - PŘILOŽENÍ KOREKČNÍ SÁDROVÉ 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</si>
  <si>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</si>
  <si>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</si>
  <si>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</si>
  <si>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</si>
  <si>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</si>
  <si>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</si>
  <si>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</si>
  <si>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</si>
  <si>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</si>
  <si>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</si>
  <si>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</si>
  <si>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</si>
  <si>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</si>
  <si>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</si>
  <si>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</si>
  <si>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</si>
  <si>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</si>
  <si>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</si>
  <si>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51851</t>
  </si>
  <si>
    <t>FIXAČNÍ SÁDROVÁ DLAHA - RUKA, PŘEDLOKTÍ</t>
  </si>
  <si>
    <t>66021</t>
  </si>
  <si>
    <t>KOMPLEXNÍ VYŠETŘENÍ ORTOPEDEM</t>
  </si>
  <si>
    <t>09219</t>
  </si>
  <si>
    <t xml:space="preserve">INTRAVENÓZNÍ INJEKCE U DOSPĚLÉHO ČI DÍTĚTE NAD 10 </t>
  </si>
  <si>
    <t>51825</t>
  </si>
  <si>
    <t>SEKUNDÁRNÍ SUTURA RÁNY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</si>
  <si>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</si>
  <si>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</si>
  <si>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</si>
  <si>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</si>
  <si>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</si>
  <si>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</si>
  <si>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51811</t>
  </si>
  <si>
    <t>INCIZE A DRENÁŽ ABSCESU NEBO HEMATOMU</t>
  </si>
  <si>
    <t>51855</t>
  </si>
  <si>
    <t>FIXAČNÍ SÁDROVÁ DLAHA - CELÁ HORNÍ KONČETINA</t>
  </si>
  <si>
    <t>53411</t>
  </si>
  <si>
    <t>NÁPLASŤOVÁ FIXACE ZLOMENINY KOSTNÍHO ČLÁNKU NEBO M</t>
  </si>
  <si>
    <t>51865</t>
  </si>
  <si>
    <t>CIRKULÁRNÍ SÁDROVÝ OBVAZ CELÉ DOLNÍ KONČETINY</t>
  </si>
  <si>
    <t>66811</t>
  </si>
  <si>
    <t>INJEKCE DO BURZY, GANGLIA, POCHVY ŠLACHOVÉ</t>
  </si>
  <si>
    <t>09509</t>
  </si>
  <si>
    <t>OŠETŘENÍ HANDICAPOVANÉHO PACIENTA</t>
  </si>
  <si>
    <t>61247</t>
  </si>
  <si>
    <t>OPERACE KARPÁLNÍHO TUNELU</t>
  </si>
  <si>
    <t>61245</t>
  </si>
  <si>
    <t>FENESTRACE ŠLACHOVÉ POCHVY</t>
  </si>
  <si>
    <t>66867</t>
  </si>
  <si>
    <t>EXCIZE A EXSTIRPACE SVALOVÉ - JEDNODUCHÉ</t>
  </si>
  <si>
    <t>61255</t>
  </si>
  <si>
    <t>ROZŠÍŘENÁ APONEUREKTOMIE U FORMY DUPUYTRENOVY KONT</t>
  </si>
  <si>
    <t>66731</t>
  </si>
  <si>
    <t>REKONSTRUKCE KLADÍVKOVÉHO PRSTU NOHY</t>
  </si>
  <si>
    <t>09569</t>
  </si>
  <si>
    <t>ZÁKROK NA PRAVÉ STRANĚ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</si>
  <si>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</si>
  <si>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</si>
  <si>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</si>
  <si>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</si>
  <si>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</si>
  <si>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</si>
  <si>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</si>
  <si>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08 - Porodnicko-gynekologická klinika</t>
  </si>
  <si>
    <t>09 - Novorozenecké oddělení</t>
  </si>
  <si>
    <t>10 - Dětská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</si>
  <si>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</si>
  <si>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</si>
  <si>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</si>
  <si>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</si>
  <si>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</si>
  <si>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</si>
  <si>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</si>
  <si>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</si>
  <si>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</si>
  <si>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</si>
  <si>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</si>
  <si>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</si>
  <si>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</si>
  <si>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</si>
  <si>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</si>
  <si>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</si>
  <si>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</si>
  <si>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08</t>
  </si>
  <si>
    <t>09</t>
  </si>
  <si>
    <t>10</t>
  </si>
  <si>
    <t>66117</t>
  </si>
  <si>
    <t>SPIKA KYČELNÍ JEDNOSTRANNÁ - PROVEDENÁ LÉKAŘEM</t>
  </si>
  <si>
    <t>6F1</t>
  </si>
  <si>
    <t>61123</t>
  </si>
  <si>
    <t>EXCIZE KOŽNÍ LÉZE OD 2 DO 10 CM^2, BEZ UZAVŘENÍ VZ</t>
  </si>
  <si>
    <t>61149</t>
  </si>
  <si>
    <t xml:space="preserve">UZAVŘENÍ DEFEKTU  KOŽNÍM LALOKEM MÍSTNÍM OD 10 DO 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</si>
  <si>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</si>
  <si>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</si>
  <si>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</si>
  <si>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</si>
  <si>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</si>
  <si>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>NEKREKTOMIE DO 1% POVRCHU TĚLA</t>
  </si>
  <si>
    <t>62640</t>
  </si>
  <si>
    <t>ODBĚR DERMOEPIDERMÁLNÍHO ŠTĚPU: 1 - 5 % Z PLOCHY P</t>
  </si>
  <si>
    <t>62440</t>
  </si>
  <si>
    <t>ŠTĚP PŘI POPÁLENÍ (A OSTATNÍCH KOŽNÍCH ZTRÁTÁCH) D</t>
  </si>
  <si>
    <t>61169</t>
  </si>
  <si>
    <t>TRANSPOZICE MUSKULÁRNÍHO LALOKU</t>
  </si>
  <si>
    <t>0008807</t>
  </si>
  <si>
    <t>0011592</t>
  </si>
  <si>
    <t>METRONIDAZOL B. BRAUN</t>
  </si>
  <si>
    <t>0011706</t>
  </si>
  <si>
    <t>BISEPTOL 480</t>
  </si>
  <si>
    <t>0020605</t>
  </si>
  <si>
    <t>COLOMYCIN INJEKCE 1 000 000 MEZINÁRODNÍCH JEDNOTEK</t>
  </si>
  <si>
    <t>0026127</t>
  </si>
  <si>
    <t>TYGACIL</t>
  </si>
  <si>
    <t>0064831</t>
  </si>
  <si>
    <t>AXETINE</t>
  </si>
  <si>
    <t>0072972</t>
  </si>
  <si>
    <t>AMOKSIKLAV 1,2 G</t>
  </si>
  <si>
    <t>0094155</t>
  </si>
  <si>
    <t>0096414</t>
  </si>
  <si>
    <t>GENTAMICIN LEK</t>
  </si>
  <si>
    <t>0112782</t>
  </si>
  <si>
    <t>GENTAMICIN B.BRAUN</t>
  </si>
  <si>
    <t>0131656</t>
  </si>
  <si>
    <t>CEFTAZIDIM KABI</t>
  </si>
  <si>
    <t>0138455</t>
  </si>
  <si>
    <t>0144328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</si>
  <si>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</si>
  <si>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</si>
  <si>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</si>
  <si>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</si>
  <si>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</si>
  <si>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</si>
  <si>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</si>
  <si>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</si>
  <si>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0166269</t>
  </si>
  <si>
    <t>0164407</t>
  </si>
  <si>
    <t>0201030</t>
  </si>
  <si>
    <t>SEFOTAK</t>
  </si>
  <si>
    <t>0193477</t>
  </si>
  <si>
    <t>ZINFORO</t>
  </si>
  <si>
    <t>0113453</t>
  </si>
  <si>
    <t>0156835</t>
  </si>
  <si>
    <t>MEROPENEM KABI</t>
  </si>
  <si>
    <t>0129834</t>
  </si>
  <si>
    <t>0129836</t>
  </si>
  <si>
    <t>0183926</t>
  </si>
  <si>
    <t>AZEPO</t>
  </si>
  <si>
    <t>0003902</t>
  </si>
  <si>
    <t>0195147</t>
  </si>
  <si>
    <t>AMIKACIN MEDOPHARM</t>
  </si>
  <si>
    <t>0183817</t>
  </si>
  <si>
    <t>ARCHIFAR</t>
  </si>
  <si>
    <t>0201967</t>
  </si>
  <si>
    <t>VULMIZOLIN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</si>
  <si>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</si>
  <si>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</si>
  <si>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</si>
  <si>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</si>
  <si>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</si>
  <si>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</si>
  <si>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</si>
  <si>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</si>
  <si>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</si>
  <si>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0207921</t>
  </si>
  <si>
    <t>Plazma čerstvá zmrazená</t>
  </si>
  <si>
    <t>3</t>
  </si>
  <si>
    <t>0001627</t>
  </si>
  <si>
    <t>DLAHA MALÝ FRAGMENT OCEL</t>
  </si>
  <si>
    <t>0001719</t>
  </si>
  <si>
    <t>DRÁT CERKLÁŽNÍ OCEL</t>
  </si>
  <si>
    <t>0003574</t>
  </si>
  <si>
    <t>NÁHRADA KOLENNÍHO KLOUBU P.F.C.SIGMA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</si>
  <si>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</si>
  <si>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</si>
  <si>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</si>
  <si>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</si>
  <si>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</si>
  <si>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</si>
  <si>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</si>
  <si>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</si>
  <si>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</si>
  <si>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</si>
  <si>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</si>
  <si>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</si>
  <si>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</si>
  <si>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</si>
  <si>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0012458</t>
  </si>
  <si>
    <t>DLAHA KYČELNÍ,OBLOUK 16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</si>
  <si>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</si>
  <si>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</si>
  <si>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</si>
  <si>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</si>
  <si>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</si>
  <si>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</si>
  <si>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</si>
  <si>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</si>
  <si>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0012579</t>
  </si>
  <si>
    <t>ENDOPROTÉZA CERVIKO. KYČ. KLOUBU CEMENTOVANÁ 54</t>
  </si>
  <si>
    <t>0012580</t>
  </si>
  <si>
    <t>ENDOPROTÉZA CERVIKO. KYČ. KLOUBU CEMENTOVANÁ 56</t>
  </si>
  <si>
    <t>0018001</t>
  </si>
  <si>
    <t>NÁHRADA KYČ.KL.CEMENT.,CENTRALIZÉR MS-30    3001XX</t>
  </si>
  <si>
    <t>0018678</t>
  </si>
  <si>
    <t>CEMENT KOSTNÍ PALACOS R - 40 + GENTAMICINUM  2X40G</t>
  </si>
  <si>
    <t>0020135</t>
  </si>
  <si>
    <t>DRÁT EXTENČNÍ KIRSCHNER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</si>
  <si>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</si>
  <si>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</si>
  <si>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</si>
  <si>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</si>
  <si>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</si>
  <si>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</si>
  <si>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</si>
  <si>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0024989</t>
  </si>
  <si>
    <t xml:space="preserve">KOTVIČKA TITANOVÁ PRO STABILIZACI RAMENE GII, GII </t>
  </si>
  <si>
    <t>0030182</t>
  </si>
  <si>
    <t>NÁHRADA KYČELNÍHO KLOUBU SYSTÉM ZCA</t>
  </si>
  <si>
    <t>0030184</t>
  </si>
  <si>
    <t>0030454</t>
  </si>
  <si>
    <t>ŠROUB LCP SAMOŘEZNÝ MALÝ FRAGMENT TITAN</t>
  </si>
  <si>
    <t>0030458</t>
  </si>
  <si>
    <t>0030501</t>
  </si>
  <si>
    <t>ŠROUB LCP SAMOŘEZNÝ VELKÝ FRAGMENT TITAN</t>
  </si>
  <si>
    <t>0030509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</si>
  <si>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</si>
  <si>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</si>
  <si>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</si>
  <si>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</si>
  <si>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</si>
  <si>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</si>
  <si>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</si>
  <si>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0031067</t>
  </si>
  <si>
    <t>VLOŽKA ANTILUX REXPOL NECEMENTOVÁ</t>
  </si>
  <si>
    <t>0031244</t>
  </si>
  <si>
    <t>NÁHRADA KYČELNÍHO KLOUBU     8420.15.010</t>
  </si>
  <si>
    <t>0031286</t>
  </si>
  <si>
    <t>NÁHRADA KOLENNÍHO KLOUBU SYSTÉM NEXGEN</t>
  </si>
  <si>
    <t>0031337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</si>
  <si>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</si>
  <si>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</si>
  <si>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</si>
  <si>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</si>
  <si>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</si>
  <si>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</si>
  <si>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</si>
  <si>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</si>
  <si>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</si>
  <si>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</si>
  <si>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</si>
  <si>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</si>
  <si>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0034884</t>
  </si>
  <si>
    <t>ŠROUB STARDRIVE ZAJIŠŤOVACÍ TITAN</t>
  </si>
  <si>
    <t>0039880</t>
  </si>
  <si>
    <t>NÁHRADA KYČELNÍHO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</si>
  <si>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</si>
  <si>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</si>
  <si>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</si>
  <si>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</si>
  <si>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</si>
  <si>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</si>
  <si>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</si>
  <si>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</si>
  <si>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</si>
  <si>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</si>
  <si>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</si>
  <si>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</si>
  <si>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</si>
  <si>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</si>
  <si>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</si>
  <si>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</si>
  <si>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</si>
  <si>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</si>
  <si>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0070998</t>
  </si>
  <si>
    <t>NÁHRADA KYČ. KL. VERSYS 801802801-5</t>
  </si>
  <si>
    <t>0070999</t>
  </si>
  <si>
    <t>NÁHRADA KYČ. KL. VERSYS 801803201-5</t>
  </si>
  <si>
    <t>0071025</t>
  </si>
  <si>
    <t>NÁHRADA KOLENNÍHO KLOUBU P.F.C.SIGMA CEMENT.</t>
  </si>
  <si>
    <t>0071026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</si>
  <si>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</si>
  <si>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</si>
  <si>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</si>
  <si>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</si>
  <si>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</si>
  <si>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CEMENT.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</si>
  <si>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</si>
  <si>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</si>
  <si>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</si>
  <si>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</si>
  <si>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</si>
  <si>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</si>
  <si>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</si>
  <si>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</si>
  <si>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</t>
  </si>
  <si>
    <t>0074502</t>
  </si>
  <si>
    <t>0074722</t>
  </si>
  <si>
    <t>HŘEB FEMORÁLNÍ PROXIMÁLNÍ TITANOVÝ KRÁTKÝ TARGON P</t>
  </si>
  <si>
    <t>0074723</t>
  </si>
  <si>
    <t>ŠROUB ZAJIŠŤOVACÍ, SAMOŘEZNÝ, UZAMYKATELNÝ TI TARG</t>
  </si>
  <si>
    <t>0077117</t>
  </si>
  <si>
    <t>ŠROUB INTERFERENČNÍ VSTŘEB.ABSOLUTE/BIOINTRAFIX PR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</si>
  <si>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</si>
  <si>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</si>
  <si>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</si>
  <si>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</si>
  <si>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</si>
  <si>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</si>
  <si>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0077705</t>
  </si>
  <si>
    <t>NÁHRADA KYČELNÍHO KLOUBU,VLOŽKA ALPHA DURASUL</t>
  </si>
  <si>
    <t>0081946</t>
  </si>
  <si>
    <t>PROSTŘEDEK HEMOSTATICKÝ - TRAUMACEL TAF LIGHT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</si>
  <si>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</si>
  <si>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</si>
  <si>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</si>
  <si>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</si>
  <si>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</si>
  <si>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</si>
  <si>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</si>
  <si>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</si>
  <si>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0083718</t>
  </si>
  <si>
    <t>ŠROUB KORTIKÁLNÍ</t>
  </si>
  <si>
    <t>0083720</t>
  </si>
  <si>
    <t>0083722</t>
  </si>
  <si>
    <t>DRÁT KIRSCHNERŮV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</si>
  <si>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</si>
  <si>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</si>
  <si>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</si>
  <si>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</si>
  <si>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</si>
  <si>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</si>
  <si>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</si>
  <si>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</si>
  <si>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</si>
  <si>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</si>
  <si>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</si>
  <si>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</si>
  <si>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0084740</t>
  </si>
  <si>
    <t xml:space="preserve">CEMENT KOSTNÍ SMARTSET GHV S GENTAMYCINEM   1X40G </t>
  </si>
  <si>
    <t>0097511</t>
  </si>
  <si>
    <t>NÁHRADA KOLENNÍHO KLOUBU UNIKOMPARTMENTÁLNÍ OXFORD</t>
  </si>
  <si>
    <t>0097590</t>
  </si>
  <si>
    <t>ŠROUB INTERFERENČNÍ VSTŘEBATELNÝ MILAGRO PRO REKON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</si>
  <si>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</si>
  <si>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</si>
  <si>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</si>
  <si>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</si>
  <si>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</si>
  <si>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</si>
  <si>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</si>
  <si>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</si>
  <si>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0099754</t>
  </si>
  <si>
    <t>ZASLEPOVACÍ HLAVA TIBIE ÚHLOVĚ STABILNÍ TITAN</t>
  </si>
  <si>
    <t>0099756</t>
  </si>
  <si>
    <t>HŘEB KANYLOVANÝ FEMUR LATERÁLNÍ TITAN</t>
  </si>
  <si>
    <t>0099937</t>
  </si>
  <si>
    <t>NÁHRADA KOL. KLOUBU COLUMBUS CEMENT.</t>
  </si>
  <si>
    <t>0099938</t>
  </si>
  <si>
    <t>0099939</t>
  </si>
  <si>
    <t>NÁHRADA KOL. KLOUBU COLUMBUS</t>
  </si>
  <si>
    <t>0099941</t>
  </si>
  <si>
    <t>NÁHRADA KOL. KLOUBU COLUMBUS, AS COLUMBUS, I ANTIA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</si>
  <si>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</si>
  <si>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</si>
  <si>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</si>
  <si>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</si>
  <si>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</si>
  <si>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</si>
  <si>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0106592</t>
  </si>
  <si>
    <t>NÁHRADA KYČ.KLOUBU - HLAVICE SYSTÉM BIOLOX DELTA</t>
  </si>
  <si>
    <t>0107120</t>
  </si>
  <si>
    <t>DLAHA LCP KLÍČNÍ KOST MALÝ FRAGMENT TITAN</t>
  </si>
  <si>
    <t>0107689</t>
  </si>
  <si>
    <t>KOTVA VSTŘEBATELNÁ PRO RM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</si>
  <si>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</si>
  <si>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</si>
  <si>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</si>
  <si>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</si>
  <si>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</si>
  <si>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</si>
  <si>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</si>
  <si>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0107795</t>
  </si>
  <si>
    <t>NÁHRADA RAMENNÍ SMR VLOŽKA REVERSNÍ PR. 44 MM</t>
  </si>
  <si>
    <t>0108025</t>
  </si>
  <si>
    <t>KOTVIČKA NEVSTŘEBATELNÁ HEALIX PEEK PRO SUTURU RC</t>
  </si>
  <si>
    <t>0108056</t>
  </si>
  <si>
    <t>DESTIČKA FIXAČNÍ TITANOVÁ KLAVIKULÁRNÍ</t>
  </si>
  <si>
    <t>0109062</t>
  </si>
  <si>
    <t>NÁHRADA KOLENNÍHO KLOUBU SIGMA PS CEMENTOVANÁ</t>
  </si>
  <si>
    <t>0109190</t>
  </si>
  <si>
    <t>NÁHRADA KYČELNÍHO KLOUBU SYSTÉM ALLOFIT IT</t>
  </si>
  <si>
    <t>0109193</t>
  </si>
  <si>
    <t>NÁHRADA KYČELNÍHO KLOUBU SYSTÉM FITMORE</t>
  </si>
  <si>
    <t>0110574</t>
  </si>
  <si>
    <t>NÁHRADA KOLENNÍHO KLOUBU COLUMBUS REVIZNÍ CEMENT.</t>
  </si>
  <si>
    <t>0110575</t>
  </si>
  <si>
    <t>NÁHRADA KOLENNÍHO KLOUBU COLUMBUS REVIZNÍ CEMENT/N</t>
  </si>
  <si>
    <t>0110576</t>
  </si>
  <si>
    <t>0110578</t>
  </si>
  <si>
    <t>0110580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</si>
  <si>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</si>
  <si>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</si>
  <si>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</si>
  <si>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</si>
  <si>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</si>
  <si>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</si>
  <si>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</si>
  <si>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</si>
  <si>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</si>
  <si>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</si>
  <si>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</si>
  <si>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</si>
  <si>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0111520</t>
  </si>
  <si>
    <t>ŠROUB SPONGIÓZNÍ KANYLOVANÝ</t>
  </si>
  <si>
    <t>0111574</t>
  </si>
  <si>
    <t>NÁHRADA KOLEN. KLOUBU ENDURO K PRIM. I REVIZ. INDI</t>
  </si>
  <si>
    <t>0111575</t>
  </si>
  <si>
    <t>0112074</t>
  </si>
  <si>
    <t>CEMENT KOSTNÍ VANCOGENX VANCOMYCIN+GENTAMICIN 1X40</t>
  </si>
  <si>
    <t>0130180</t>
  </si>
  <si>
    <t>KATETR DIALYZAČNÍ EVEN-MORE</t>
  </si>
  <si>
    <t>0130181</t>
  </si>
  <si>
    <t>SET AUTOTRANSFÚZNÍ DRENTECH SURGICAL</t>
  </si>
  <si>
    <t>0072164</t>
  </si>
  <si>
    <t>NÁHRADA KOLENNÍHO KLOUBU NEXGEN 59800.70.</t>
  </si>
  <si>
    <t>0109184</t>
  </si>
  <si>
    <t>0013054</t>
  </si>
  <si>
    <t>STAPLER KOŽNÍ, 35 NEREZ.OCEL. NÁPLNÍ PMW35,PMR35</t>
  </si>
  <si>
    <t>0063338</t>
  </si>
  <si>
    <t>NÁHRADA KOLENNÍHO KLOUBU P.F.C NECEMENT.</t>
  </si>
  <si>
    <t>0083719</t>
  </si>
  <si>
    <t>0082145</t>
  </si>
  <si>
    <t>NPWT-RENASYS GO SBĚRNÁ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</si>
  <si>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</si>
  <si>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</si>
  <si>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</si>
  <si>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</si>
  <si>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</si>
  <si>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</si>
  <si>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</si>
  <si>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</si>
  <si>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</si>
  <si>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</si>
  <si>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</si>
  <si>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</si>
  <si>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0105722</t>
  </si>
  <si>
    <t>NÁHRADA KOLENNÍHO KLOUBU PFC SIGMA NECEMENTOVANÁ</t>
  </si>
  <si>
    <t>0020346</t>
  </si>
  <si>
    <t>ŠROUB NAVIKULÁRNÍ KANYLOVANÝ</t>
  </si>
  <si>
    <t>0082141</t>
  </si>
  <si>
    <t>NPWT-RENASYS F PŘEVAZOVÝ SET MALÝ S</t>
  </si>
  <si>
    <t>0113410</t>
  </si>
  <si>
    <t>NÁHRADA KYČELNÍHO KLOUBU ALLOFIT IT, TRILOGY IT</t>
  </si>
  <si>
    <t>0049999</t>
  </si>
  <si>
    <t>EXTRAKTOR KOŽNÍCH SVOREK - PROXIMATE</t>
  </si>
  <si>
    <t>0106812</t>
  </si>
  <si>
    <t>NÁHRADA RAMENNÍ SMR GLENOID NECEMENTOVANÝ VEL. S-R</t>
  </si>
  <si>
    <t>0193653</t>
  </si>
  <si>
    <t>0077124</t>
  </si>
  <si>
    <t>JAMKA BICON PLUS POROSE</t>
  </si>
  <si>
    <t>0112919</t>
  </si>
  <si>
    <t>NÁHRADA KOLENNÍHO KLOUBU VEKTOR CEMENTOVANÁ</t>
  </si>
  <si>
    <t>0112914</t>
  </si>
  <si>
    <t>0112912</t>
  </si>
  <si>
    <t>0112920</t>
  </si>
  <si>
    <t>0112929</t>
  </si>
  <si>
    <t>NÁHRADA KOLENNÍHO KLOUBU KLOUBU VEKTOR</t>
  </si>
  <si>
    <t>0106591</t>
  </si>
  <si>
    <t>0003857</t>
  </si>
  <si>
    <t>NÁHRADA KYČ.KL.NECEM.SPOTORNO,DŘÍK      290009-XXX</t>
  </si>
  <si>
    <t>0011022</t>
  </si>
  <si>
    <t>ŠROUB SPONGIÓZNÍ 6.5, TI</t>
  </si>
  <si>
    <t>0107930</t>
  </si>
  <si>
    <t>ŠROUB CHARLOTTE FIXACE NOHY</t>
  </si>
  <si>
    <t>0042383</t>
  </si>
  <si>
    <t>0070988</t>
  </si>
  <si>
    <t>NÁHRADA KYČ. KL. VERSYS 7845010-1</t>
  </si>
  <si>
    <t>0042254</t>
  </si>
  <si>
    <t>NÁHRADA KYČELNÍHO KLOUBU REVIZNÍ SYSTÉM TMARS</t>
  </si>
  <si>
    <t>0107927</t>
  </si>
  <si>
    <t>ŠROUB KANUL, DARCO FIXACE NOHY</t>
  </si>
  <si>
    <t>0099554</t>
  </si>
  <si>
    <t>KOTVA FASTAK PRO RAMENO S DRŽADLEM AR-1324HF</t>
  </si>
  <si>
    <t>0107133</t>
  </si>
  <si>
    <t>CEMENT KOSTNÍ OPTIPAC REFOBACIN BONE CEMENT R 40 G</t>
  </si>
  <si>
    <t>0083866</t>
  </si>
  <si>
    <t>NÁHRADA KOLENNÍHO KLOUBU NEXGEN</t>
  </si>
  <si>
    <t>0112498</t>
  </si>
  <si>
    <t>SYSTÉM KOTVÍCÍ PRO KOLENO</t>
  </si>
  <si>
    <t>0084999</t>
  </si>
  <si>
    <t>CEMENT KOSTNÍ BIOMET BONE CEMENT R 2X40G</t>
  </si>
  <si>
    <t>0099940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</si>
  <si>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</si>
  <si>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</si>
  <si>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</si>
  <si>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</si>
  <si>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</si>
  <si>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</si>
  <si>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</si>
  <si>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</si>
  <si>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</si>
  <si>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</si>
  <si>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0097488</t>
  </si>
  <si>
    <t>0071015</t>
  </si>
  <si>
    <t>0004624</t>
  </si>
  <si>
    <t>DLAHA LCP VELKÝ FRAGMENT TITAN</t>
  </si>
  <si>
    <t>0112911</t>
  </si>
  <si>
    <t>0112927</t>
  </si>
  <si>
    <t>0112925</t>
  </si>
  <si>
    <t>0020257</t>
  </si>
  <si>
    <t>0107767</t>
  </si>
  <si>
    <t>K-DRÁT 150X09MM</t>
  </si>
  <si>
    <t>0112516</t>
  </si>
  <si>
    <t>DLAHA KLAVIKULÁRNÍ</t>
  </si>
  <si>
    <t>0097490</t>
  </si>
  <si>
    <t>CEMENT KOSTNÍ REFOBACIN BONE CEMENT R GENTAMICIN 1</t>
  </si>
  <si>
    <t>0083192</t>
  </si>
  <si>
    <t>PÁSEK CERKLÁŽ</t>
  </si>
  <si>
    <t>0115090</t>
  </si>
  <si>
    <t>NÁHRADA KOLEN.KLOUBU COLUMBUS REVIZNÍ AS ANTIALERG</t>
  </si>
  <si>
    <t>0107896</t>
  </si>
  <si>
    <t>FIXACE ZKŘÍŽENÉHO KOLENNÍHO VAZU FEMORÁLNÍ SE ZAVÁ</t>
  </si>
  <si>
    <t>0115092</t>
  </si>
  <si>
    <t>0113202</t>
  </si>
  <si>
    <t>NÁHRADA KOLEN. KLOUBU AS ENDURO ANTIALERG.CEMENT./</t>
  </si>
  <si>
    <t>0115089</t>
  </si>
  <si>
    <t>0112502</t>
  </si>
  <si>
    <t>ŠROUB NA GLENOID</t>
  </si>
  <si>
    <t>0113201</t>
  </si>
  <si>
    <t>0106593</t>
  </si>
  <si>
    <t>NÁHRADA KYČ.KLOUBU - HLAVICE SYSTÉM BIOLOX OPTION</t>
  </si>
  <si>
    <t>0097470</t>
  </si>
  <si>
    <t>FIXÁTOR ZEVNÍ RÁMOVÝ PREFIX DLOUHÉ KOSTI DK A HK</t>
  </si>
  <si>
    <t>0109199</t>
  </si>
  <si>
    <t>ŠROUB KORTIKÁLNÍ 4.5, SAMOŘEZNÝ, OCEL</t>
  </si>
  <si>
    <t>0063141</t>
  </si>
  <si>
    <t>NÁHRADA KOLENNÍHO KLOUBU P.F.C. CEMENTOVANÁ</t>
  </si>
  <si>
    <t>0107685</t>
  </si>
  <si>
    <t>KOTVA PUSHLOCK NA MALÉ KLOUBY</t>
  </si>
  <si>
    <t>0114434</t>
  </si>
  <si>
    <t>PODLOŽKA PRO ŠROUB</t>
  </si>
  <si>
    <t>0114776</t>
  </si>
  <si>
    <t>SYSTÉM KOTVÍCÍ PRO KOLENO TIGHTROPE ACL</t>
  </si>
  <si>
    <t>0115091</t>
  </si>
  <si>
    <t>0043133</t>
  </si>
  <si>
    <t>MEMBRÁNA AMNION LIDSKÁ LYOFILIZOVANÁ RŮZNÉ ROZMĚRY</t>
  </si>
  <si>
    <t>0112936</t>
  </si>
  <si>
    <t>0142041</t>
  </si>
  <si>
    <t>ELEKTRODA RF PRO ARTROSKOPIE VAPR; S ODSÁVÁNÍM, 50</t>
  </si>
  <si>
    <t>0114737</t>
  </si>
  <si>
    <t>DLAHA TIBIÁLNÍ K HTO PEEK POWER</t>
  </si>
  <si>
    <t>0114738</t>
  </si>
  <si>
    <t>ŠROUB ZAMYKATELNÝ K HTO</t>
  </si>
  <si>
    <t>0112505</t>
  </si>
  <si>
    <t>DLAHA KLÍNOVÁ NA GLENOID</t>
  </si>
  <si>
    <t>0130254</t>
  </si>
  <si>
    <t>ELEKTRODA RF PRO ARTRO. PLAZMO. QUANTUM BEZ ODSAV,</t>
  </si>
  <si>
    <t>0107934</t>
  </si>
  <si>
    <t>SVORKA CHARLOTTE FIXACE NOHY</t>
  </si>
  <si>
    <t>0114117</t>
  </si>
  <si>
    <t>KOTVA JUGGERKNOTLESS 2,1MM</t>
  </si>
  <si>
    <t>0070620</t>
  </si>
  <si>
    <t>CEMENT KOSTNÍ PALACOS LV - 40 1X40G</t>
  </si>
  <si>
    <t>0024977</t>
  </si>
  <si>
    <t>KOTVIČKA TITANOVÁ PRO SUTURU RC</t>
  </si>
  <si>
    <t>0114456</t>
  </si>
  <si>
    <t>IMPL.SPINÁL. STABIL.SYSTÉM VIRAGE OCT OKCIPITÁL.KR</t>
  </si>
  <si>
    <t>0200399</t>
  </si>
  <si>
    <t>KOTVA MENISKOVÁ, SOUPRAVA TRUESPAN</t>
  </si>
  <si>
    <t>0083825</t>
  </si>
  <si>
    <t>ŠROUB ZAJIŠŤOVACÍ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</si>
  <si>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</si>
  <si>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</si>
  <si>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</si>
  <si>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</si>
  <si>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</si>
  <si>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PRODLOUŽENÍ + 9 MM</t>
  </si>
  <si>
    <t>0142577</t>
  </si>
  <si>
    <t>KOTVA MENISKOVÁ CROSSFIX NEVSTŘEBATELNÁ</t>
  </si>
  <si>
    <t>0112307</t>
  </si>
  <si>
    <t>KOTVA JUGGERKNOT 2,9MM SE STEHEM 2/2, RC</t>
  </si>
  <si>
    <t>0042252</t>
  </si>
  <si>
    <t>0071003</t>
  </si>
  <si>
    <t>JAMKA NECEMENTOVANÁ 62506515-60</t>
  </si>
  <si>
    <t>0042253</t>
  </si>
  <si>
    <t>0011126</t>
  </si>
  <si>
    <t>JAMKA ZWEYMULLER,CSF PE VLOŽKA, NECEMEN. 3524-3530</t>
  </si>
  <si>
    <t>0108079</t>
  </si>
  <si>
    <t>KOTVA VSTŘEBATELNÁ PRO RAMENO PUSHLOCK</t>
  </si>
  <si>
    <t>0030705</t>
  </si>
  <si>
    <t>0113525</t>
  </si>
  <si>
    <t>NÁHRADA KYČELNÍHO KLOUBU CONTINUUM</t>
  </si>
  <si>
    <t>0115413</t>
  </si>
  <si>
    <t>0113524</t>
  </si>
  <si>
    <t>0083826</t>
  </si>
  <si>
    <t>HŘEB TIBIÁLNÍ, TI</t>
  </si>
  <si>
    <t>0083726</t>
  </si>
  <si>
    <t>DLAHA PRO NOHU CHODIDLO</t>
  </si>
  <si>
    <t>0083853</t>
  </si>
  <si>
    <t>ŠROUB CERKLÁŽNÍ, TI</t>
  </si>
  <si>
    <t>0113882</t>
  </si>
  <si>
    <t>FIXACE ZKŘÍŽENÉHO KOLENNÍHO VAZU FEMORÁLNÍ, TOGGLE</t>
  </si>
  <si>
    <t>0083869</t>
  </si>
  <si>
    <t>VÝSTUHA ACETABULÁRNÍ,SYSTÉM ORIGINAL BURCH-SCHNEID</t>
  </si>
  <si>
    <t>0039872</t>
  </si>
  <si>
    <t>NÁHRADA KYČELNÍHO KLOUBU SYSTÉM REVITAN</t>
  </si>
  <si>
    <t>0083956</t>
  </si>
  <si>
    <t>ŠROUB PRO HRBOL TI PRO DŘÍK RAMENNÍHO KLOUBU</t>
  </si>
  <si>
    <t>0108078</t>
  </si>
  <si>
    <t>KOTVA NEVSTŘEBATELNÁ PRO RAMENO</t>
  </si>
  <si>
    <t>0111132</t>
  </si>
  <si>
    <t>ŠROUB JISTÍCÍ K NÁHRADĚ HLEZNA HINTEGRA</t>
  </si>
  <si>
    <t>0111964</t>
  </si>
  <si>
    <t>NÁHRADA RAMENNÍ VLOŽKA DO GLENOSFÉRY PR. 40 MM, VE</t>
  </si>
  <si>
    <t>0008820</t>
  </si>
  <si>
    <t>ŠROUB K FIXACI ZEVNÍHO FIXÁTORU UNI-FIX, PÁNEV/DLO</t>
  </si>
  <si>
    <t>0039879</t>
  </si>
  <si>
    <t>09227</t>
  </si>
  <si>
    <t>I. V. APLIKACE KRVE NEBO KREVNÍCH DERIVÁTŮ</t>
  </si>
  <si>
    <t>51863</t>
  </si>
  <si>
    <t>SÁDROVÁ DLAHA - CELÁ DOLNÍ KONČETINA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</si>
  <si>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</si>
  <si>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</si>
  <si>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</si>
  <si>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</si>
  <si>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</si>
  <si>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</si>
  <si>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61139</t>
  </si>
  <si>
    <t>ODBĚR ŠLACHOVÉHO ŠTĚPU</t>
  </si>
  <si>
    <t>66039</t>
  </si>
  <si>
    <t>SLOŽITÁ ARTROSKOPIE</t>
  </si>
  <si>
    <t>66419</t>
  </si>
  <si>
    <t>ARTROPLASTIKA ZÁPĚSTÍ A RUKY</t>
  </si>
  <si>
    <t>66429</t>
  </si>
  <si>
    <t>SYNOVEKTOMIE ZÁPĚSTÍ A RUKY</t>
  </si>
  <si>
    <t>66443</t>
  </si>
  <si>
    <t>PŘENOS JEDNOHO ŠLACHOVÉHO TRANSPLANTÁTU - RUKA, ZÁ</t>
  </si>
  <si>
    <t>66449</t>
  </si>
  <si>
    <t>IMPLANTACE TOTÁLNÍ ENDOPROTÉZY NA HORNÍ KONČETINĚ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</si>
  <si>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</si>
  <si>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</si>
  <si>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</si>
  <si>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</si>
  <si>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</si>
  <si>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</si>
  <si>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</si>
  <si>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</si>
  <si>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</si>
  <si>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</si>
  <si>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</si>
  <si>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</si>
  <si>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</si>
  <si>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</si>
  <si>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</si>
  <si>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</si>
  <si>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66689</t>
  </si>
  <si>
    <t xml:space="preserve">METATARZOFALANGEÁLNÍ INTERPOZIČNÍ ARTROPLASTIKA - </t>
  </si>
  <si>
    <t>66713</t>
  </si>
  <si>
    <t>EXCIZE / EXSTIRPACE OSTRUHY PATNÍ KOSTI</t>
  </si>
  <si>
    <t>66723</t>
  </si>
  <si>
    <t>REKONSTRUKCE PAKLOUBU V OBLASTI HLEZNA NEBO NOHY</t>
  </si>
  <si>
    <t>66739</t>
  </si>
  <si>
    <t>VELKÉ REKONSTRUKCE NOHY</t>
  </si>
  <si>
    <t>66749</t>
  </si>
  <si>
    <t>REKONSTRUKCE VAZŮ TC KLOUBU</t>
  </si>
  <si>
    <t>66849</t>
  </si>
  <si>
    <t>OPERACE EPIKONDYLITIDY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</si>
  <si>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</si>
  <si>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</si>
  <si>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</si>
  <si>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</si>
  <si>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</si>
  <si>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</si>
  <si>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</si>
  <si>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</si>
  <si>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</si>
  <si>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</si>
  <si>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</si>
  <si>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</si>
  <si>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</si>
  <si>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</si>
  <si>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</si>
  <si>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</si>
  <si>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</si>
  <si>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</si>
  <si>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</si>
  <si>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</si>
  <si>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</si>
  <si>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</t>
  </si>
  <si>
    <t>90916</t>
  </si>
  <si>
    <t>(DRG) TEP KYČLE CEMENTOVANÁ</t>
  </si>
  <si>
    <t>09567</t>
  </si>
  <si>
    <t>ZÁKROK NA LEVÉ STRANĚ</t>
  </si>
  <si>
    <t>66735</t>
  </si>
  <si>
    <t>REKONSTRUKCE HALLUCES VALGI - VÝKON NA KOSTI</t>
  </si>
  <si>
    <t>66041</t>
  </si>
  <si>
    <t>REKONSTRUKČNÍ ARTROSKOPIE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</si>
  <si>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</si>
  <si>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</si>
  <si>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</si>
  <si>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</si>
  <si>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</si>
  <si>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</si>
  <si>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66637</t>
  </si>
  <si>
    <t>REKONSTRUKCE / OSTEOTOMIE NA DK - MIMO NOHY</t>
  </si>
  <si>
    <t>66610</t>
  </si>
  <si>
    <t>CERVIKOKAPITÁLNÍ ENDOPROTÉZA</t>
  </si>
  <si>
    <t>66651</t>
  </si>
  <si>
    <t>TOTÁLNÍ ENDOPROTÉZA KOLENNÍHO KLOUBU</t>
  </si>
  <si>
    <t>66127</t>
  </si>
  <si>
    <t>MANIPULACE V CELKOVÉ NEBO LOKÁLNÍ ANESTÉZII</t>
  </si>
  <si>
    <t>66461</t>
  </si>
  <si>
    <t>REKONSTRUKCE PAKLOUBU NA HK</t>
  </si>
  <si>
    <t>66437</t>
  </si>
  <si>
    <t>REKONSTRUKCE VAZŮ ZÁPĚSTÍ A RUKY</t>
  </si>
  <si>
    <t>66817</t>
  </si>
  <si>
    <t>VÝPLŇ DUTINY</t>
  </si>
  <si>
    <t>53471</t>
  </si>
  <si>
    <t>ZLOMENINA HORNÍHO KONCE FEMURU - REPOZICE OTEVŘENÁ</t>
  </si>
  <si>
    <t>53157</t>
  </si>
  <si>
    <t>OTEVŘENÁ REPOZICE A OSTEOSYNTÉZA ZLOMENINY JEDNÉ K</t>
  </si>
  <si>
    <t>66851</t>
  </si>
  <si>
    <t>AMPUTACE DLOUHÉ KOSTI / EXARTIKULACE VELKÉHO KLOUB</t>
  </si>
  <si>
    <t>90918</t>
  </si>
  <si>
    <t>(DRG) TEP KYČLE NECEMENTOVANÁ</t>
  </si>
  <si>
    <t>53257</t>
  </si>
  <si>
    <t xml:space="preserve">OTEVŘENÁ REPOZICE A OSTEOSYNTÉZA ZLOMENINY KLÍČNÍ </t>
  </si>
  <si>
    <t>66615</t>
  </si>
  <si>
    <t>REKONSTRUKCE ACETABULA PŘI OPERACI TEP KYČELNÍHO K</t>
  </si>
  <si>
    <t>66847</t>
  </si>
  <si>
    <t>TRANSPOZICE / TRANSPLANTACE ŠLACHY</t>
  </si>
  <si>
    <t>51857</t>
  </si>
  <si>
    <t>CIRKULÁRNÍ SÁDROVÝ OBVAZ - CELÁ HORNÍ KONČETINA</t>
  </si>
  <si>
    <t>66417</t>
  </si>
  <si>
    <t>ARTRODÉZA MALÝCH KLOUBŮ RUKY A NOHY - JEDNOHO</t>
  </si>
  <si>
    <t>66871</t>
  </si>
  <si>
    <t>EXSTIRPACE BURZY - HLUBOKÁ</t>
  </si>
  <si>
    <t>66875</t>
  </si>
  <si>
    <t>TENOTOMIE OTEVŘENÁ - MIMO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</si>
  <si>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</si>
  <si>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</si>
  <si>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</si>
  <si>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</si>
  <si>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</si>
  <si>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</si>
  <si>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53451</t>
  </si>
  <si>
    <t>OTEVŘENÁ REPOZICE ZLOMENINY NEBO LUXACE JEDNOHO ME</t>
  </si>
  <si>
    <t>66881</t>
  </si>
  <si>
    <t>EXCIZE / EXSTIRPACE EXOSTÓZY</t>
  </si>
  <si>
    <t>53255</t>
  </si>
  <si>
    <t xml:space="preserve">OTEVŘENÁ REPOZICE A OSTEOSYNTÉZA ZLOMENIN HORNÍHO </t>
  </si>
  <si>
    <t>66921</t>
  </si>
  <si>
    <t>EXKOCHLEACE A SPONGIOPLASTIKA</t>
  </si>
  <si>
    <t>66927</t>
  </si>
  <si>
    <t>REVIZE ŠLACHOVÝCH POCHEV</t>
  </si>
  <si>
    <t>66617</t>
  </si>
  <si>
    <t xml:space="preserve">REVIZE, ODSTRANĚNÍ TOTÁLNÍ ENDOPROTÉZY, VÝMĚNA ZA </t>
  </si>
  <si>
    <t>66887</t>
  </si>
  <si>
    <t>FASCIÁLNÍ REKONSTRUKCE ROZSÁHLÁ NA KONČETINÁCH</t>
  </si>
  <si>
    <t>53417</t>
  </si>
  <si>
    <t>66465</t>
  </si>
  <si>
    <t>REPARACE ŠLACHY M. BICEPS BRACHII</t>
  </si>
  <si>
    <t>66925</t>
  </si>
  <si>
    <t>ODSTRANĚNÍ VOLNÝCH TĚLES Z VELKÝCH KLOUBŮ ARTROTOM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</si>
  <si>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</si>
  <si>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</si>
  <si>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</si>
  <si>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</si>
  <si>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</si>
  <si>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</si>
  <si>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</si>
  <si>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</si>
  <si>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</si>
  <si>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</si>
  <si>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66725</t>
  </si>
  <si>
    <t>REKONSTRUKCE / OSTEOTOMIE PATNÍ KOSTI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</si>
  <si>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</si>
  <si>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</si>
  <si>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</si>
  <si>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</si>
  <si>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</si>
  <si>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</si>
  <si>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</si>
  <si>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</si>
  <si>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66687</t>
  </si>
  <si>
    <t>TEP TALOKRURÁLNÍHO KLOUBU</t>
  </si>
  <si>
    <t>66855</t>
  </si>
  <si>
    <t>INCIZE A DRENÁŽ MĚKKÝCH TKÁNÍ V ORTOPEDII</t>
  </si>
  <si>
    <t>66711</t>
  </si>
  <si>
    <t>EXCIZE / EXSTIRPACE ČLUNKOVÉ KOSTI NOHY</t>
  </si>
  <si>
    <t>90942</t>
  </si>
  <si>
    <t>(DRG) REIMPLANTACE TEP KYČLE</t>
  </si>
  <si>
    <t>90943</t>
  </si>
  <si>
    <t>(DRG) REIMPLANTACE TEP KOLENE</t>
  </si>
  <si>
    <t>66863</t>
  </si>
  <si>
    <t>EXCIZE / EXSTIRPACE TUMORU KOSTI - RESEKCE ROZSÁHL</t>
  </si>
  <si>
    <t>66653</t>
  </si>
  <si>
    <t>IMPLANTACE TUMORÓZNÍ (SPECIÁLNÍ) PROTÉZY - TOTÁLNÍ</t>
  </si>
  <si>
    <t>66869</t>
  </si>
  <si>
    <t xml:space="preserve">EXCIZE A EXSTIRPACE SVALOVÉ - ROZSÁHLÉ - TAKÉ PRO </t>
  </si>
  <si>
    <t>66627</t>
  </si>
  <si>
    <t>DEKOMPRESE - PÁNEV, KYČEL</t>
  </si>
  <si>
    <t>66463</t>
  </si>
  <si>
    <t>OPERACE RECIDIVUJÍCÍ LUXACE RAMENNÍHO KLOUBU</t>
  </si>
  <si>
    <t>53473</t>
  </si>
  <si>
    <t>ZLOMENINA VELKÉHO TROCHANTERU</t>
  </si>
  <si>
    <t>67225</t>
  </si>
  <si>
    <t>ARTRODÉZA NA HK</t>
  </si>
  <si>
    <t>66923</t>
  </si>
  <si>
    <t>PRODLOUŽENÍ, ZKRÁCENÍ DLOUHÉ KOSTI</t>
  </si>
  <si>
    <t>6T6</t>
  </si>
  <si>
    <t>0004234</t>
  </si>
  <si>
    <t>0058092</t>
  </si>
  <si>
    <t>CEFAZOLIN SANDOZ</t>
  </si>
  <si>
    <t>0072973</t>
  </si>
  <si>
    <t>AMOKSIKLAV 600 MG</t>
  </si>
  <si>
    <t>0107959</t>
  </si>
  <si>
    <t>Trombocyty z aferézy deleukotizované</t>
  </si>
  <si>
    <t>00658</t>
  </si>
  <si>
    <t>OD TYPU 58 - PRO NEMOCNICE TYPU 3, (KATEGORIE 6) -</t>
  </si>
  <si>
    <t>12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</si>
  <si>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</si>
  <si>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</si>
  <si>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</si>
  <si>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</si>
  <si>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</si>
  <si>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</si>
  <si>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</si>
  <si>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</si>
  <si>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</si>
  <si>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</si>
  <si>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</si>
  <si>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</si>
  <si>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</si>
  <si>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01051</t>
  </si>
  <si>
    <t>A</t>
  </si>
  <si>
    <t xml:space="preserve">UVOLNĚNÍ KARPÁLNÍHO TUNELU BEZ CC 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</si>
  <si>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</si>
  <si>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</si>
  <si>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</si>
  <si>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</si>
  <si>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</si>
  <si>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</si>
  <si>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</si>
  <si>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08091</t>
  </si>
  <si>
    <t xml:space="preserve">TRANSPLANTACE KŮŽE NEBO TKÁNĚ PRO PORUCHY MUSKULOSKELETÁLNÍHO                                       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</si>
  <si>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</si>
  <si>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</si>
  <si>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</si>
  <si>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</si>
  <si>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</si>
  <si>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</si>
  <si>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</si>
  <si>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</si>
  <si>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</si>
  <si>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</si>
  <si>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</si>
  <si>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</si>
  <si>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</si>
  <si>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</si>
  <si>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</si>
  <si>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</si>
  <si>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</si>
  <si>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</si>
  <si>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</si>
  <si>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</si>
  <si>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</si>
  <si>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</si>
  <si>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</si>
  <si>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</si>
  <si>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</si>
  <si>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</si>
  <si>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</si>
  <si>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</si>
  <si>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</si>
  <si>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</si>
  <si>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</si>
  <si>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</si>
  <si>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</si>
  <si>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</si>
  <si>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</si>
  <si>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</si>
  <si>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</si>
  <si>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08351</t>
  </si>
  <si>
    <t xml:space="preserve">SEPTICKÁ ARTRITIDA BEZ CC   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</si>
  <si>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</si>
  <si>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</si>
  <si>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</si>
  <si>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</si>
  <si>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</si>
  <si>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                                       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</si>
  <si>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</si>
  <si>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</si>
  <si>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</si>
  <si>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</si>
  <si>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</si>
  <si>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</si>
  <si>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</si>
  <si>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</si>
  <si>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</si>
  <si>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</si>
  <si>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17041</t>
  </si>
  <si>
    <t xml:space="preserve">MYELOPROLIFERATIVNÍ PORUCHY A ŠPATNĚ DIFERENCOVANÉ NÁDORY S J                                       </t>
  </si>
  <si>
    <t>21021</t>
  </si>
  <si>
    <t xml:space="preserve">JINÉ VÝKONY PŘI ÚRAZECH A KOMPLIKACÍCH BEZ CC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</si>
  <si>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</si>
  <si>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</si>
  <si>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</si>
  <si>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</si>
  <si>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</si>
  <si>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</si>
  <si>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</si>
  <si>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</si>
  <si>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</si>
  <si>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</si>
  <si>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</si>
  <si>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</si>
  <si>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</si>
  <si>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</si>
  <si>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</si>
  <si>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</si>
  <si>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</si>
  <si>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</si>
  <si>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</si>
  <si>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</si>
  <si>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</si>
  <si>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</si>
  <si>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</si>
  <si>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</si>
  <si>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</si>
  <si>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</si>
  <si>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</si>
  <si>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</si>
  <si>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</si>
  <si>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</si>
  <si>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</si>
  <si>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</si>
  <si>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</si>
  <si>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</si>
  <si>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</si>
  <si>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</si>
  <si>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</si>
  <si>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</si>
  <si>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</si>
  <si>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</si>
  <si>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</si>
  <si>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</si>
  <si>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</si>
  <si>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</si>
  <si>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</si>
  <si>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</si>
  <si>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</si>
  <si>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</si>
  <si>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</si>
  <si>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</si>
  <si>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</si>
  <si>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</si>
  <si>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</si>
  <si>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</si>
  <si>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</si>
  <si>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</si>
  <si>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</si>
  <si>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</si>
  <si>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</si>
  <si>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</si>
  <si>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</si>
  <si>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</si>
  <si>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</si>
  <si>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</si>
  <si>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</si>
  <si>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</si>
  <si>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</si>
  <si>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</si>
  <si>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</si>
  <si>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</si>
  <si>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</si>
  <si>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</si>
  <si>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</si>
  <si>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</si>
  <si>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</si>
  <si>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</si>
  <si>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</si>
  <si>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</si>
  <si>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</si>
  <si>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</si>
  <si>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</si>
  <si>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</si>
  <si>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96715</t>
  </si>
  <si>
    <t>ANALÝZA NÁTĚRU KOSTNÍ DŘENĚ, MÍZNÍ UZLINY NEBO TKÁ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</si>
  <si>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</si>
  <si>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</si>
  <si>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</si>
  <si>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</si>
  <si>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</si>
  <si>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</si>
  <si>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</si>
  <si>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</si>
  <si>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</si>
  <si>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</si>
  <si>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</si>
  <si>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</si>
  <si>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</si>
  <si>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</si>
  <si>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</si>
  <si>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</si>
  <si>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</si>
  <si>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</si>
  <si>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</si>
  <si>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</si>
  <si>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</si>
  <si>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</si>
  <si>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</si>
  <si>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</si>
  <si>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</si>
  <si>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</si>
  <si>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</si>
  <si>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</si>
  <si>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</si>
  <si>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</si>
  <si>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</si>
  <si>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</si>
  <si>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</si>
  <si>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</si>
  <si>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</si>
  <si>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</si>
  <si>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</si>
  <si>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</si>
  <si>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</si>
  <si>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</si>
  <si>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</si>
  <si>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</si>
  <si>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</si>
  <si>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</si>
  <si>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</si>
  <si>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</si>
  <si>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</si>
  <si>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</si>
  <si>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</si>
  <si>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</si>
  <si>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</si>
  <si>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</si>
  <si>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93131</t>
  </si>
  <si>
    <t>KORTISOL</t>
  </si>
  <si>
    <t>93141</t>
  </si>
  <si>
    <t>KALCITONIN</t>
  </si>
  <si>
    <t>93171</t>
  </si>
  <si>
    <t>PARATHORMON</t>
  </si>
  <si>
    <t>93187</t>
  </si>
  <si>
    <t>TYROXIN CELKOVÝ (TT4)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</si>
  <si>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</si>
  <si>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</si>
  <si>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</si>
  <si>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</si>
  <si>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</si>
  <si>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</si>
  <si>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</si>
  <si>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</si>
  <si>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</si>
  <si>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</si>
  <si>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</si>
  <si>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</si>
  <si>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</si>
  <si>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</si>
  <si>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</si>
  <si>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</si>
  <si>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</si>
  <si>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</si>
  <si>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</si>
  <si>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</si>
  <si>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</si>
  <si>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</si>
  <si>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</si>
  <si>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</si>
  <si>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</si>
  <si>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</si>
  <si>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</si>
  <si>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</si>
  <si>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</si>
  <si>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</si>
  <si>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</si>
  <si>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</si>
  <si>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</si>
  <si>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</si>
  <si>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</si>
  <si>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</si>
  <si>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</si>
  <si>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</si>
  <si>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</si>
  <si>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</si>
  <si>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</si>
  <si>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</si>
  <si>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</si>
  <si>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</si>
  <si>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</si>
  <si>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</si>
  <si>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</si>
  <si>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</si>
  <si>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</si>
  <si>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</si>
  <si>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</si>
  <si>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</si>
  <si>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</si>
  <si>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</si>
  <si>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81533</t>
  </si>
  <si>
    <t>LIPÁZA</t>
  </si>
  <si>
    <t>81125</t>
  </si>
  <si>
    <t>BÍLKOVINY CELKOVÉ (SÉRUM) STATIM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</si>
  <si>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</si>
  <si>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</si>
  <si>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</si>
  <si>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</si>
  <si>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</si>
  <si>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</si>
  <si>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</si>
  <si>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</si>
  <si>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93169</t>
  </si>
  <si>
    <t>OSTEOKALCIN</t>
  </si>
  <si>
    <t>93255</t>
  </si>
  <si>
    <t>PROKOLAGEN I. TYPU: PI - NP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</si>
  <si>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</si>
  <si>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</si>
  <si>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</si>
  <si>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</si>
  <si>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</si>
  <si>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</si>
  <si>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</si>
  <si>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</si>
  <si>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</si>
  <si>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</si>
  <si>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</si>
  <si>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</si>
  <si>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</si>
  <si>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</si>
  <si>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809</t>
  </si>
  <si>
    <t>0017039</t>
  </si>
  <si>
    <t>VISIPAQUE</t>
  </si>
  <si>
    <t>0022075</t>
  </si>
  <si>
    <t>IOMERON 400</t>
  </si>
  <si>
    <t>0042433</t>
  </si>
  <si>
    <t>0065978</t>
  </si>
  <si>
    <t>DOTAREM</t>
  </si>
  <si>
    <t>0151208</t>
  </si>
  <si>
    <t>0207733</t>
  </si>
  <si>
    <t>GADOVIST</t>
  </si>
  <si>
    <t>0207745</t>
  </si>
  <si>
    <t>0038462</t>
  </si>
  <si>
    <t>DRÁT VODÍCÍ GUIDE WIRE M</t>
  </si>
  <si>
    <t>0053563</t>
  </si>
  <si>
    <t>KATETR DIAGNOSTICKÝ TEMPO4F,5F</t>
  </si>
  <si>
    <t>0056361</t>
  </si>
  <si>
    <t>ZAVADĚČ FLEXOR BALKIN RADIOOPÁKNÍ ZNAČKA</t>
  </si>
  <si>
    <t>0058736</t>
  </si>
  <si>
    <t>TĚLÍSKO EMBOLIZAČNÍ NESTER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</si>
  <si>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</si>
  <si>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</si>
  <si>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</si>
  <si>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</si>
  <si>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</si>
  <si>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</si>
  <si>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</si>
  <si>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</si>
  <si>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</si>
  <si>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</si>
  <si>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</si>
  <si>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</si>
  <si>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</si>
  <si>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</si>
  <si>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</si>
  <si>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</si>
  <si>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</si>
  <si>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</si>
  <si>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</si>
  <si>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</si>
  <si>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</si>
  <si>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</si>
  <si>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</si>
  <si>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</si>
  <si>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</si>
  <si>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</si>
  <si>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</si>
  <si>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</si>
  <si>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</si>
  <si>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</si>
  <si>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</si>
  <si>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</si>
  <si>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</si>
  <si>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</si>
  <si>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</si>
  <si>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</si>
  <si>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</si>
  <si>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</si>
  <si>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</si>
  <si>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</si>
  <si>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</si>
  <si>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</si>
  <si>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</si>
  <si>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</si>
  <si>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</si>
  <si>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</si>
  <si>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</si>
  <si>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</si>
  <si>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</si>
  <si>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</si>
  <si>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</si>
  <si>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</si>
  <si>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</si>
  <si>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</si>
  <si>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</si>
  <si>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</si>
  <si>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</si>
  <si>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</si>
  <si>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</si>
  <si>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</si>
  <si>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</si>
  <si>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</si>
  <si>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</si>
  <si>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</si>
  <si>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</si>
  <si>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</si>
  <si>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</si>
  <si>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</si>
  <si>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</si>
  <si>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</si>
  <si>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</si>
  <si>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</si>
  <si>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</si>
  <si>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</si>
  <si>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</si>
  <si>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</si>
  <si>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</si>
  <si>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</si>
  <si>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</si>
  <si>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</si>
  <si>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</si>
  <si>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</si>
  <si>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</si>
  <si>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</si>
  <si>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</si>
  <si>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</si>
  <si>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</si>
  <si>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</si>
  <si>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</si>
  <si>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</si>
  <si>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</si>
  <si>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</si>
  <si>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</si>
  <si>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</si>
  <si>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</si>
  <si>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</si>
  <si>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</si>
  <si>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</si>
  <si>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</si>
  <si>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</si>
  <si>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</si>
  <si>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</si>
  <si>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</si>
  <si>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</si>
  <si>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</si>
  <si>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</si>
  <si>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</si>
  <si>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</si>
  <si>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</si>
  <si>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</si>
  <si>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</si>
  <si>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</si>
  <si>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</si>
  <si>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</si>
  <si>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</si>
  <si>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</si>
  <si>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</si>
  <si>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</si>
  <si>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</si>
  <si>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</si>
  <si>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</si>
  <si>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</si>
  <si>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</si>
  <si>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</si>
  <si>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</si>
  <si>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</si>
  <si>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</si>
  <si>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</si>
  <si>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</si>
  <si>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</si>
  <si>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</si>
  <si>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</si>
  <si>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</si>
  <si>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</si>
  <si>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</si>
  <si>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</si>
  <si>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</si>
  <si>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</si>
  <si>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</si>
  <si>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</si>
  <si>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</si>
  <si>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</si>
  <si>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</si>
  <si>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</si>
  <si>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</si>
  <si>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</si>
  <si>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</si>
  <si>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</si>
  <si>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</si>
  <si>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</si>
  <si>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</si>
  <si>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</si>
  <si>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</si>
  <si>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</si>
  <si>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</si>
  <si>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</si>
  <si>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</si>
  <si>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</si>
  <si>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</si>
  <si>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</si>
  <si>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</si>
  <si>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</si>
  <si>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</si>
  <si>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</si>
  <si>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</si>
  <si>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</si>
  <si>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</si>
  <si>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</si>
  <si>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</si>
  <si>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</si>
  <si>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</si>
  <si>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</si>
  <si>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</si>
  <si>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</si>
  <si>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</si>
  <si>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</si>
  <si>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</si>
  <si>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</si>
  <si>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</si>
  <si>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</si>
  <si>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</si>
  <si>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</si>
  <si>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</si>
  <si>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</si>
  <si>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</si>
  <si>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</si>
  <si>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</si>
  <si>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</si>
  <si>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</si>
  <si>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</si>
  <si>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</si>
  <si>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</si>
  <si>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</si>
  <si>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</si>
  <si>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</si>
  <si>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</si>
  <si>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</si>
  <si>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</si>
  <si>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</si>
  <si>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</si>
  <si>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91131</t>
  </si>
  <si>
    <t>STANOVENÍ IgA</t>
  </si>
  <si>
    <t>91161</t>
  </si>
  <si>
    <t>STANOVENÍ C4 SLOŽKY KOMPLEMENTU</t>
  </si>
  <si>
    <t>91171</t>
  </si>
  <si>
    <t>STANOVENÍ IgG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</si>
  <si>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</si>
  <si>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</si>
  <si>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</si>
  <si>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</si>
  <si>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</si>
  <si>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</si>
  <si>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91427</t>
  </si>
  <si>
    <t>IZOLACE MONONUKLEÁRŮ Z PERIFERNÍ KRVE GRADIENTOVOU</t>
  </si>
  <si>
    <t>91501</t>
  </si>
  <si>
    <t>STANOVENÍ HLADIN REVMATOIDNÍHO FAKTORU (RF) NEFELO</t>
  </si>
  <si>
    <t>91129</t>
  </si>
  <si>
    <t>STANOVENÍ IgG</t>
  </si>
  <si>
    <t>91133</t>
  </si>
  <si>
    <t>STANOVENÍ IgM</t>
  </si>
  <si>
    <t>91493</t>
  </si>
  <si>
    <t>IMUNOANALYTICKÉ STANOVENÍ AUTOPROTILÁTEK PROTI SPE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</si>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</sst>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0.42797621995428919</c:v>
                </c:pt>
                <c:pt idx="1">
                  <c:v>0.8290537306742134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1040"/>
        <c:axId val="15851059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0.86555200072731597</c:v>
                </c:pt>
                <c:pt idx="1">
                  <c:v>0.86555200072731597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1584"/>
        <c:axId val="1585113552"/>
      </c:scatterChart>
      <c:catAx>
        <c:axId val="15851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01040"/>
        <c:crosses val="autoZero"/>
        <c:crossBetween val="between"/>
      </c:valAx>
      <c:valAx>
        <c:axId val="1585101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13552"/>
        <c:crosses val="max"/>
        <c:crossBetween val="midCat"/>
      </c:valAx>
      <c:valAx>
        <c:axId val="1585113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015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1.0022962112514351</c:v>
                </c:pt>
                <c:pt idx="1">
                  <c:v>0.88819648093841641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6480"/>
        <c:axId val="1585104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11376"/>
        <c:axId val="1585109200"/>
      </c:scatterChart>
      <c:catAx>
        <c:axId val="158510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4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585106480"/>
        <c:crosses val="autoZero"/>
        <c:crossBetween val="between"/>
      </c:valAx>
      <c:valAx>
        <c:axId val="1585111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9200"/>
        <c:crosses val="max"/>
        <c:crossBetween val="midCat"/>
      </c:valAx>
      <c:valAx>
        <c:axId val="1585109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5851113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9" totalsRowShown="0">
  <autoFilter ref="C3:S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1175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2120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2121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2136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3262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3280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3285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3396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3397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4173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4249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4721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24304.303268114563</v>
      </c>
      <c r="D4" s="280">
        <f ca="1">IF(ISERROR(VLOOKUP("Náklady celkem",INDIRECT("HI!$A:$G"),5,0)),0,VLOOKUP("Náklady celkem",INDIRECT("HI!$A:$G"),5,0))</f>
        <v>26191.168649999992</v>
      </c>
      <c r="E4" s="281">
        <f ca="1">IF(C4=0,0,D4/C4)</f>
        <v>1.0776350328199227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602.5000003461837</v>
      </c>
      <c r="D7" s="288">
        <f>IF(ISERROR(HI!E5),"",HI!E5)</f>
        <v>579.67473000000007</v>
      </c>
      <c r="E7" s="285">
        <f t="shared" ref="E7:E15" si="0">IF(C7=0,0,D7/C7)</f>
        <v>0.96211573388702287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0.9859311413448244</v>
      </c>
      <c r="E8" s="285">
        <f t="shared" si="0"/>
        <v>1.0954790459386938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0.14457202505219208</v>
      </c>
      <c r="E9" s="285">
        <f>IF(C9=0,0,D9/C9)</f>
        <v>0.48190675017397361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0.66665447461971672</v>
      </c>
      <c r="E11" s="285">
        <f t="shared" si="0"/>
        <v>1.1110907910328613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0.99570741129926887</v>
      </c>
      <c r="E12" s="285">
        <f t="shared" si="0"/>
        <v>1.244634264124086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7248.0000844306951</v>
      </c>
      <c r="D15" s="288">
        <f>IF(ISERROR(HI!E6),"",HI!E6)</f>
        <v>9586.1520399999936</v>
      </c>
      <c r="E15" s="285">
        <f t="shared" si="0"/>
        <v>1.3225927053438979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12876.545264068604</v>
      </c>
      <c r="D16" s="284">
        <f ca="1">IF(ISERROR(VLOOKUP("Osobní náklady (Kč) *",INDIRECT("HI!$A:$G"),5,0)),0,VLOOKUP("Osobní náklady (Kč) *",INDIRECT("HI!$A:$G"),5,0))</f>
        <v>12498.422480000001</v>
      </c>
      <c r="E16" s="285">
        <f ca="1">IF(C16=0,0,D16/C16)</f>
        <v>0.97063476450288755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21036.638320000005</v>
      </c>
      <c r="D18" s="303">
        <f ca="1">IF(ISERROR(VLOOKUP("Výnosy celkem",INDIRECT("HI!$A:$G"),5,0)),0,VLOOKUP("Výnosy celkem",INDIRECT("HI!$A:$G"),5,0))</f>
        <v>21713.885990000002</v>
      </c>
      <c r="E18" s="304">
        <f t="shared" ref="E18:E31" ca="1" si="1">IF(C18=0,0,D18/C18)</f>
        <v>1.0321937212447163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1667.1083199999994</v>
      </c>
      <c r="D19" s="284">
        <f ca="1">IF(ISERROR(VLOOKUP("Ambulance *",INDIRECT("HI!$A:$G"),5,0)),0,VLOOKUP("Ambulance *",INDIRECT("HI!$A:$G"),5,0))</f>
        <v>1656.1259899999998</v>
      </c>
      <c r="E19" s="285">
        <f t="shared" ca="1" si="1"/>
        <v>0.99341234767516506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0.99341234767516506</v>
      </c>
      <c r="E20" s="285">
        <f t="shared" si="1"/>
        <v>0.99341234767516506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1.0394563948671758</v>
      </c>
      <c r="E21" s="285">
        <f t="shared" si="1"/>
        <v>1.0394563948671758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1.4948263960988835</v>
      </c>
      <c r="E23" s="285">
        <f t="shared" si="1"/>
        <v>1.7586192895280983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19369.530000000006</v>
      </c>
      <c r="D24" s="284">
        <f ca="1">IF(ISERROR(VLOOKUP("Hospitalizace *",INDIRECT("HI!$A:$G"),5,0)),0,VLOOKUP("Hospitalizace *",INDIRECT("HI!$A:$G"),5,0))</f>
        <v>20057.760000000002</v>
      </c>
      <c r="E24" s="285">
        <f ca="1">IF(C24=0,0,D24/C24)</f>
        <v>1.0355315797543871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1.0355315797543874</v>
      </c>
      <c r="E25" s="285">
        <f t="shared" si="1"/>
        <v>1.0355315797543874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1.0355315797543874</v>
      </c>
      <c r="E26" s="285">
        <f t="shared" si="1"/>
        <v>1.0355315797543874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1.0165876777251184</v>
      </c>
      <c r="E29" s="285">
        <f t="shared" si="1"/>
        <v>1.07009229234223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0.88819648093841641</v>
      </c>
      <c r="E30" s="285">
        <f t="shared" si="1"/>
        <v>0.88819648093841641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1.2995862723727341</v>
      </c>
      <c r="E31" s="285">
        <f t="shared" si="1"/>
        <v>1.3679855498660358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456.88679999999999</v>
      </c>
      <c r="C5" s="33">
        <v>490.35315000000003</v>
      </c>
      <c r="D5" s="12"/>
      <c r="E5" s="226">
        <v>579.67473000000007</v>
      </c>
      <c r="F5" s="32">
        <v>602.5000003461837</v>
      </c>
      <c r="G5" s="225">
        <f>E5-F5</f>
        <v>-22.825270346183629</v>
      </c>
      <c r="H5" s="231">
        <f>IF(F5&lt;0.00000001,"",E5/F5)</f>
        <v>0.96211573388702287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8596.1054400000012</v>
      </c>
      <c r="C6" s="35">
        <v>8623.7728100000022</v>
      </c>
      <c r="D6" s="12"/>
      <c r="E6" s="227">
        <v>9586.1520399999936</v>
      </c>
      <c r="F6" s="34">
        <v>7248.0000844306951</v>
      </c>
      <c r="G6" s="228">
        <f>E6-F6</f>
        <v>2338.1519555692985</v>
      </c>
      <c r="H6" s="232">
        <f>IF(F6&lt;0.00000001,"",E6/F6)</f>
        <v>1.3225927053438979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9935.621610000002</v>
      </c>
      <c r="C7" s="35">
        <v>11178.45053</v>
      </c>
      <c r="D7" s="12"/>
      <c r="E7" s="227">
        <v>12498.422480000001</v>
      </c>
      <c r="F7" s="34">
        <v>12876.545264068604</v>
      </c>
      <c r="G7" s="228">
        <f>E7-F7</f>
        <v>-378.12278406860241</v>
      </c>
      <c r="H7" s="232">
        <f>IF(F7&lt;0.00000001,"",E7/F7)</f>
        <v>0.97063476450288755</v>
      </c>
    </row>
    <row r="8" spans="1:10" ht="14.4" customHeight="1" thickBot="1" x14ac:dyDescent="0.35">
      <c r="A8" s="1" t="s">
        <v>96</v>
      </c>
      <c r="B8" s="15">
        <v>2809.9866099999945</v>
      </c>
      <c r="C8" s="37">
        <v>3598.1558000000077</v>
      </c>
      <c r="D8" s="12"/>
      <c r="E8" s="229">
        <v>3526.9194000000007</v>
      </c>
      <c r="F8" s="36">
        <v>3577.2579192690837</v>
      </c>
      <c r="G8" s="230">
        <f>E8-F8</f>
        <v>-50.338519269083008</v>
      </c>
      <c r="H8" s="233">
        <f>IF(F8&lt;0.00000001,"",E8/F8)</f>
        <v>0.98592818286936146</v>
      </c>
    </row>
    <row r="9" spans="1:10" ht="14.4" customHeight="1" thickBot="1" x14ac:dyDescent="0.35">
      <c r="A9" s="2" t="s">
        <v>97</v>
      </c>
      <c r="B9" s="3">
        <v>21798.600459999994</v>
      </c>
      <c r="C9" s="39">
        <v>23890.732290000011</v>
      </c>
      <c r="D9" s="12"/>
      <c r="E9" s="3">
        <v>26191.168649999992</v>
      </c>
      <c r="F9" s="38">
        <v>24304.303268114563</v>
      </c>
      <c r="G9" s="38">
        <f>E9-F9</f>
        <v>1886.8653818854291</v>
      </c>
      <c r="H9" s="234">
        <f>IF(F9&lt;0.00000001,"",E9/F9)</f>
        <v>1.0776350328199227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1593.26163</v>
      </c>
      <c r="C11" s="33">
        <f>IF(ISERROR(VLOOKUP("Celkem:",'ZV Vykáz.-A'!A:H,5,0)),0,VLOOKUP("Celkem:",'ZV Vykáz.-A'!A:H,5,0)/1000)</f>
        <v>1667.1083199999994</v>
      </c>
      <c r="D11" s="12"/>
      <c r="E11" s="226">
        <f>IF(ISERROR(VLOOKUP("Celkem:",'ZV Vykáz.-A'!A:H,8,0)),0,VLOOKUP("Celkem:",'ZV Vykáz.-A'!A:H,8,0)/1000)</f>
        <v>1656.1259899999998</v>
      </c>
      <c r="F11" s="32">
        <f>C11</f>
        <v>1667.1083199999994</v>
      </c>
      <c r="G11" s="225">
        <f>E11-F11</f>
        <v>-10.982329999999592</v>
      </c>
      <c r="H11" s="231">
        <f>IF(F11&lt;0.00000001,"",E11/F11)</f>
        <v>0.99341234767516506</v>
      </c>
      <c r="I11" s="225">
        <f>E11-B11</f>
        <v>62.864359999999806</v>
      </c>
      <c r="J11" s="231">
        <f>IF(B11&lt;0.00000001,"",E11/B11)</f>
        <v>1.0394563948671756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18521.909999999996</v>
      </c>
      <c r="C12" s="37">
        <f>IF(ISERROR(VLOOKUP("Celkem",CaseMix!A:D,3,0)),0,VLOOKUP("Celkem",CaseMix!A:D,3,0)*30)</f>
        <v>19369.530000000006</v>
      </c>
      <c r="D12" s="12"/>
      <c r="E12" s="229">
        <f>IF(ISERROR(VLOOKUP("Celkem",CaseMix!A:D,4,0)),0,VLOOKUP("Celkem",CaseMix!A:D,4,0)*30)</f>
        <v>20057.760000000002</v>
      </c>
      <c r="F12" s="36">
        <f>C12</f>
        <v>19369.530000000006</v>
      </c>
      <c r="G12" s="230">
        <f>E12-F12</f>
        <v>688.22999999999593</v>
      </c>
      <c r="H12" s="233">
        <f>IF(F12&lt;0.00000001,"",E12/F12)</f>
        <v>1.0355315797543871</v>
      </c>
      <c r="I12" s="230">
        <f>E12-B12</f>
        <v>1535.8500000000058</v>
      </c>
      <c r="J12" s="233">
        <f>IF(B12&lt;0.00000001,"",E12/B12)</f>
        <v>1.0829207139004566</v>
      </c>
    </row>
    <row r="13" spans="1:10" ht="14.4" customHeight="1" thickBot="1" x14ac:dyDescent="0.35">
      <c r="A13" s="4" t="s">
        <v>100</v>
      </c>
      <c r="B13" s="9">
        <f>SUM(B11:B12)</f>
        <v>20115.171629999997</v>
      </c>
      <c r="C13" s="41">
        <f>SUM(C11:C12)</f>
        <v>21036.638320000005</v>
      </c>
      <c r="D13" s="12"/>
      <c r="E13" s="9">
        <f>SUM(E11:E12)</f>
        <v>21713.885990000002</v>
      </c>
      <c r="F13" s="40">
        <f>SUM(F11:F12)</f>
        <v>21036.638320000005</v>
      </c>
      <c r="G13" s="40">
        <f>E13-F13</f>
        <v>677.24766999999702</v>
      </c>
      <c r="H13" s="235">
        <f>IF(F13&lt;0.00000001,"",E13/F13)</f>
        <v>1.0321937212447163</v>
      </c>
      <c r="I13" s="40">
        <f>SUM(I11:I12)</f>
        <v>1598.7143600000056</v>
      </c>
      <c r="J13" s="235">
        <f>IF(B13&lt;0.00000001,"",E13/B13)</f>
        <v>1.0794780372450645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0.92277353616856939</v>
      </c>
      <c r="C15" s="43">
        <f>IF(C9=0,"",C13/C9)</f>
        <v>0.88053551748203851</v>
      </c>
      <c r="D15" s="12"/>
      <c r="E15" s="10">
        <f>IF(E9=0,"",E13/E9)</f>
        <v>0.82905372723794091</v>
      </c>
      <c r="F15" s="42">
        <f>IF(F9=0,"",F13/F9)</f>
        <v>0.86555200072731597</v>
      </c>
      <c r="G15" s="42">
        <f>IF(ISERROR(F15-E15),"",E15-F15)</f>
        <v>-3.6498273489375066E-2</v>
      </c>
      <c r="H15" s="236">
        <f>IF(ISERROR(F15-E15),"",IF(F15&lt;0.00000001,"",E15/F15))</f>
        <v>0.95783237349263139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307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0.42797621995428919</v>
      </c>
      <c r="C4" s="323">
        <f t="shared" ref="C4:M4" si="0">(C10+C8)/C6</f>
        <v>0.8290537306742134</v>
      </c>
      <c r="D4" s="323">
        <f t="shared" si="0"/>
        <v>6.323223305272406E-2</v>
      </c>
      <c r="E4" s="323">
        <f t="shared" si="0"/>
        <v>6.323223305272406E-2</v>
      </c>
      <c r="F4" s="323">
        <f t="shared" si="0"/>
        <v>6.323223305272406E-2</v>
      </c>
      <c r="G4" s="323">
        <f t="shared" si="0"/>
        <v>6.323223305272406E-2</v>
      </c>
      <c r="H4" s="323">
        <f t="shared" si="0"/>
        <v>6.323223305272406E-2</v>
      </c>
      <c r="I4" s="323">
        <f t="shared" si="0"/>
        <v>6.323223305272406E-2</v>
      </c>
      <c r="J4" s="323">
        <f t="shared" si="0"/>
        <v>6.323223305272406E-2</v>
      </c>
      <c r="K4" s="323">
        <f t="shared" si="0"/>
        <v>6.323223305272406E-2</v>
      </c>
      <c r="L4" s="323">
        <f t="shared" si="0"/>
        <v>6.323223305272406E-2</v>
      </c>
      <c r="M4" s="323">
        <f t="shared" si="0"/>
        <v>6.323223305272406E-2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13418.75974</v>
      </c>
      <c r="C5" s="323">
        <f>IF(ISERROR(VLOOKUP($A5,'Man Tab'!$A:$Q,COLUMN()+2,0)),0,VLOOKUP($A5,'Man Tab'!$A:$Q,COLUMN()+2,0))</f>
        <v>12772.40891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13418.75974</v>
      </c>
      <c r="C6" s="325">
        <f t="shared" ref="C6:M6" si="1">C5+B6</f>
        <v>26191.16865</v>
      </c>
      <c r="D6" s="325">
        <f t="shared" si="1"/>
        <v>26191.16865</v>
      </c>
      <c r="E6" s="325">
        <f t="shared" si="1"/>
        <v>26191.16865</v>
      </c>
      <c r="F6" s="325">
        <f t="shared" si="1"/>
        <v>26191.16865</v>
      </c>
      <c r="G6" s="325">
        <f t="shared" si="1"/>
        <v>26191.16865</v>
      </c>
      <c r="H6" s="325">
        <f t="shared" si="1"/>
        <v>26191.16865</v>
      </c>
      <c r="I6" s="325">
        <f t="shared" si="1"/>
        <v>26191.16865</v>
      </c>
      <c r="J6" s="325">
        <f t="shared" si="1"/>
        <v>26191.16865</v>
      </c>
      <c r="K6" s="325">
        <f t="shared" si="1"/>
        <v>26191.16865</v>
      </c>
      <c r="L6" s="325">
        <f t="shared" si="1"/>
        <v>26191.16865</v>
      </c>
      <c r="M6" s="325">
        <f t="shared" si="1"/>
        <v>26191.16865</v>
      </c>
    </row>
    <row r="7" spans="1:13" ht="14.4" customHeight="1" x14ac:dyDescent="0.3">
      <c r="A7" s="324" t="s">
        <v>125</v>
      </c>
      <c r="B7" s="324">
        <v>162.29300000000001</v>
      </c>
      <c r="C7" s="324">
        <v>668.59199999999998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4868.79</v>
      </c>
      <c r="C8" s="325">
        <f t="shared" ref="C8:M8" si="2">C7*30</f>
        <v>20057.759999999998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874120.07000000007</v>
      </c>
      <c r="C9" s="324">
        <v>782006.01000000013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874.12007000000006</v>
      </c>
      <c r="C10" s="325">
        <f t="shared" ref="C10:M10" si="3">C9/1000+B10</f>
        <v>1656.1260800000002</v>
      </c>
      <c r="D10" s="325">
        <f t="shared" si="3"/>
        <v>1656.1260800000002</v>
      </c>
      <c r="E10" s="325">
        <f t="shared" si="3"/>
        <v>1656.1260800000002</v>
      </c>
      <c r="F10" s="325">
        <f t="shared" si="3"/>
        <v>1656.1260800000002</v>
      </c>
      <c r="G10" s="325">
        <f t="shared" si="3"/>
        <v>1656.1260800000002</v>
      </c>
      <c r="H10" s="325">
        <f t="shared" si="3"/>
        <v>1656.1260800000002</v>
      </c>
      <c r="I10" s="325">
        <f t="shared" si="3"/>
        <v>1656.1260800000002</v>
      </c>
      <c r="J10" s="325">
        <f t="shared" si="3"/>
        <v>1656.1260800000002</v>
      </c>
      <c r="K10" s="325">
        <f t="shared" si="3"/>
        <v>1656.1260800000002</v>
      </c>
      <c r="L10" s="325">
        <f t="shared" si="3"/>
        <v>1656.1260800000002</v>
      </c>
      <c r="M10" s="325">
        <f t="shared" si="3"/>
        <v>1656.1260800000002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0.86555200072731597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0.86555200072731597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714.10548361778399</v>
      </c>
      <c r="C6" s="53">
        <v>59.508790301482001</v>
      </c>
      <c r="D6" s="53">
        <v>47.59</v>
      </c>
      <c r="E6" s="53">
        <v>64.706000000000003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112.29600000000001</v>
      </c>
      <c r="Q6" s="184">
        <v>0.94352447286399999</v>
      </c>
    </row>
    <row r="7" spans="1:17" ht="14.4" customHeight="1" x14ac:dyDescent="0.3">
      <c r="A7" s="19" t="s">
        <v>35</v>
      </c>
      <c r="B7" s="55">
        <v>3615</v>
      </c>
      <c r="C7" s="56">
        <v>301.25</v>
      </c>
      <c r="D7" s="56">
        <v>278.25938000000099</v>
      </c>
      <c r="E7" s="56">
        <v>301.41535000000101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579.67473000000098</v>
      </c>
      <c r="Q7" s="185">
        <v>0.962115734439</v>
      </c>
    </row>
    <row r="8" spans="1:17" ht="14.4" customHeight="1" x14ac:dyDescent="0.3">
      <c r="A8" s="19" t="s">
        <v>36</v>
      </c>
      <c r="B8" s="55">
        <v>1860.8138908179701</v>
      </c>
      <c r="C8" s="56">
        <v>155.06782423483099</v>
      </c>
      <c r="D8" s="56">
        <v>189.80500000000001</v>
      </c>
      <c r="E8" s="56">
        <v>145.15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334.95500000000101</v>
      </c>
      <c r="Q8" s="185">
        <v>1.0800274062420001</v>
      </c>
    </row>
    <row r="9" spans="1:17" ht="14.4" customHeight="1" x14ac:dyDescent="0.3">
      <c r="A9" s="19" t="s">
        <v>37</v>
      </c>
      <c r="B9" s="55">
        <v>43488</v>
      </c>
      <c r="C9" s="56">
        <v>3624</v>
      </c>
      <c r="D9" s="56">
        <v>4981.0348200000099</v>
      </c>
      <c r="E9" s="56">
        <v>4605.1172200000101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9586.1520400000209</v>
      </c>
      <c r="Q9" s="185">
        <v>1.3225927207499999</v>
      </c>
    </row>
    <row r="10" spans="1:17" ht="14.4" customHeight="1" x14ac:dyDescent="0.3">
      <c r="A10" s="19" t="s">
        <v>38</v>
      </c>
      <c r="B10" s="55">
        <v>947.27961960823802</v>
      </c>
      <c r="C10" s="56">
        <v>78.939968300686004</v>
      </c>
      <c r="D10" s="56">
        <v>86.607950000000002</v>
      </c>
      <c r="E10" s="56">
        <v>91.149860000000004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177.75781000000001</v>
      </c>
      <c r="Q10" s="185">
        <v>1.125904999878</v>
      </c>
    </row>
    <row r="11" spans="1:17" ht="14.4" customHeight="1" x14ac:dyDescent="0.3">
      <c r="A11" s="19" t="s">
        <v>39</v>
      </c>
      <c r="B11" s="55">
        <v>903.31248672404899</v>
      </c>
      <c r="C11" s="56">
        <v>75.276040560336995</v>
      </c>
      <c r="D11" s="56">
        <v>85.662210000000002</v>
      </c>
      <c r="E11" s="56">
        <v>76.500129999999999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162.16234</v>
      </c>
      <c r="Q11" s="185">
        <v>1.07711789032</v>
      </c>
    </row>
    <row r="12" spans="1:17" ht="14.4" customHeight="1" x14ac:dyDescent="0.3">
      <c r="A12" s="19" t="s">
        <v>40</v>
      </c>
      <c r="B12" s="55">
        <v>149.31947182764199</v>
      </c>
      <c r="C12" s="56">
        <v>12.443289318970001</v>
      </c>
      <c r="D12" s="56">
        <v>1.8539600000000001</v>
      </c>
      <c r="E12" s="56">
        <v>10.54626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12.400219999999999</v>
      </c>
      <c r="Q12" s="185">
        <v>0.49826937565000001</v>
      </c>
    </row>
    <row r="13" spans="1:17" ht="14.4" customHeight="1" x14ac:dyDescent="0.3">
      <c r="A13" s="19" t="s">
        <v>41</v>
      </c>
      <c r="B13" s="55">
        <v>4425</v>
      </c>
      <c r="C13" s="56">
        <v>368.75</v>
      </c>
      <c r="D13" s="56">
        <v>387.698250000001</v>
      </c>
      <c r="E13" s="56">
        <v>420.16661000000101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807.86486000000195</v>
      </c>
      <c r="Q13" s="185">
        <v>1.095409979661</v>
      </c>
    </row>
    <row r="14" spans="1:17" ht="14.4" customHeight="1" x14ac:dyDescent="0.3">
      <c r="A14" s="19" t="s">
        <v>42</v>
      </c>
      <c r="B14" s="55">
        <v>2509.2270726005399</v>
      </c>
      <c r="C14" s="56">
        <v>209.10225605004501</v>
      </c>
      <c r="D14" s="56">
        <v>303.08433000000099</v>
      </c>
      <c r="E14" s="56">
        <v>259.64700000000101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562.73133000000098</v>
      </c>
      <c r="Q14" s="185">
        <v>1.3455888535830001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3283.8822273794599</v>
      </c>
      <c r="C17" s="56">
        <v>273.65685228162198</v>
      </c>
      <c r="D17" s="56">
        <v>168.19696999999999</v>
      </c>
      <c r="E17" s="56">
        <v>78.525109999999998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246.722080000001</v>
      </c>
      <c r="Q17" s="185">
        <v>0.45078732350900003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1.7</v>
      </c>
      <c r="E18" s="56">
        <v>23.294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24.994</v>
      </c>
      <c r="Q18" s="185" t="s">
        <v>329</v>
      </c>
    </row>
    <row r="19" spans="1:17" ht="14.4" customHeight="1" x14ac:dyDescent="0.3">
      <c r="A19" s="19" t="s">
        <v>47</v>
      </c>
      <c r="B19" s="55">
        <v>2659.0041419644299</v>
      </c>
      <c r="C19" s="56">
        <v>221.583678497036</v>
      </c>
      <c r="D19" s="56">
        <v>245.19706000000099</v>
      </c>
      <c r="E19" s="56">
        <v>217.95941999999999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463.15648000000101</v>
      </c>
      <c r="Q19" s="185">
        <v>1.0451051339640001</v>
      </c>
    </row>
    <row r="20" spans="1:17" ht="14.4" customHeight="1" x14ac:dyDescent="0.3">
      <c r="A20" s="19" t="s">
        <v>48</v>
      </c>
      <c r="B20" s="55">
        <v>77834.963288574698</v>
      </c>
      <c r="C20" s="56">
        <v>6486.24694071456</v>
      </c>
      <c r="D20" s="56">
        <v>6357.4138400000102</v>
      </c>
      <c r="E20" s="56">
        <v>6141.00864000001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12498.422479999999</v>
      </c>
      <c r="Q20" s="185">
        <v>0.963455646557</v>
      </c>
    </row>
    <row r="21" spans="1:17" ht="14.4" customHeight="1" x14ac:dyDescent="0.3">
      <c r="A21" s="20" t="s">
        <v>49</v>
      </c>
      <c r="B21" s="55">
        <v>2880.99999999996</v>
      </c>
      <c r="C21" s="56">
        <v>240.08333333332999</v>
      </c>
      <c r="D21" s="56">
        <v>239.010060000001</v>
      </c>
      <c r="E21" s="56">
        <v>234.65605000000099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473.66611000000103</v>
      </c>
      <c r="Q21" s="185">
        <v>0.98646187434900001</v>
      </c>
    </row>
    <row r="22" spans="1:17" ht="14.4" customHeight="1" x14ac:dyDescent="0.3">
      <c r="A22" s="19" t="s">
        <v>50</v>
      </c>
      <c r="B22" s="55">
        <v>933.64570127290096</v>
      </c>
      <c r="C22" s="56">
        <v>77.803808439408002</v>
      </c>
      <c r="D22" s="56">
        <v>44.58417</v>
      </c>
      <c r="E22" s="56">
        <v>88.778049999999993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133.36222000000001</v>
      </c>
      <c r="Q22" s="185">
        <v>0.85704172247400001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196.95753239191299</v>
      </c>
      <c r="C24" s="56">
        <v>16.413127699326001</v>
      </c>
      <c r="D24" s="56">
        <v>1.061739999999</v>
      </c>
      <c r="E24" s="56">
        <v>13.789209999995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14.850949999994</v>
      </c>
      <c r="Q24" s="185"/>
    </row>
    <row r="25" spans="1:17" ht="14.4" customHeight="1" x14ac:dyDescent="0.3">
      <c r="A25" s="21" t="s">
        <v>53</v>
      </c>
      <c r="B25" s="58">
        <v>146401.51091678001</v>
      </c>
      <c r="C25" s="59">
        <v>12200.1259097316</v>
      </c>
      <c r="D25" s="59">
        <v>13418.75974</v>
      </c>
      <c r="E25" s="59">
        <v>12772.40891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26191.168650000101</v>
      </c>
      <c r="Q25" s="186">
        <v>1.0733974732630001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1046.71397</v>
      </c>
      <c r="E26" s="56">
        <v>1189.06628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2235.7802499999998</v>
      </c>
      <c r="Q26" s="185" t="s">
        <v>329</v>
      </c>
    </row>
    <row r="27" spans="1:17" ht="14.4" customHeight="1" x14ac:dyDescent="0.3">
      <c r="A27" s="22" t="s">
        <v>55</v>
      </c>
      <c r="B27" s="58">
        <v>146401.51091678001</v>
      </c>
      <c r="C27" s="59">
        <v>12200.1259097316</v>
      </c>
      <c r="D27" s="59">
        <v>14465.47371</v>
      </c>
      <c r="E27" s="59">
        <v>13961.475189999999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28426.948900000101</v>
      </c>
      <c r="Q27" s="186">
        <v>1.1650268657189999</v>
      </c>
    </row>
    <row r="28" spans="1:17" ht="14.4" customHeight="1" x14ac:dyDescent="0.3">
      <c r="A28" s="20" t="s">
        <v>56</v>
      </c>
      <c r="B28" s="55">
        <v>470.87855490812399</v>
      </c>
      <c r="C28" s="56">
        <v>39.239879575677001</v>
      </c>
      <c r="D28" s="56">
        <v>12.87374</v>
      </c>
      <c r="E28" s="56">
        <v>40.043959999998997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52.917700000000004</v>
      </c>
      <c r="Q28" s="185">
        <v>0.67428468909899997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42" thickBot="1" x14ac:dyDescent="0.3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141161.75689282001</v>
      </c>
      <c r="C6" s="701">
        <v>150646.78555</v>
      </c>
      <c r="D6" s="702">
        <v>9485.0286571803208</v>
      </c>
      <c r="E6" s="703">
        <v>1.0671926226049999</v>
      </c>
      <c r="F6" s="701">
        <v>146401.51091678001</v>
      </c>
      <c r="G6" s="702">
        <v>24400.251819463301</v>
      </c>
      <c r="H6" s="704">
        <v>12772.40891</v>
      </c>
      <c r="I6" s="701">
        <v>26191.168650000101</v>
      </c>
      <c r="J6" s="702">
        <v>1790.91683053678</v>
      </c>
      <c r="K6" s="705">
        <v>0.178899578877</v>
      </c>
    </row>
    <row r="7" spans="1:11" ht="14.4" customHeight="1" thickBot="1" x14ac:dyDescent="0.35">
      <c r="A7" s="720" t="s">
        <v>332</v>
      </c>
      <c r="B7" s="701">
        <v>64583.994351093701</v>
      </c>
      <c r="C7" s="701">
        <v>65237.516020000097</v>
      </c>
      <c r="D7" s="702">
        <v>653.52166890640399</v>
      </c>
      <c r="E7" s="703">
        <v>1.010118941627</v>
      </c>
      <c r="F7" s="701">
        <v>58612.058025196202</v>
      </c>
      <c r="G7" s="702">
        <v>9768.67633753271</v>
      </c>
      <c r="H7" s="704">
        <v>5974.40164000001</v>
      </c>
      <c r="I7" s="701">
        <v>12337.059279999999</v>
      </c>
      <c r="J7" s="702">
        <v>2568.3829424673099</v>
      </c>
      <c r="K7" s="705">
        <v>0.21048671033999999</v>
      </c>
    </row>
    <row r="8" spans="1:11" ht="14.4" customHeight="1" thickBot="1" x14ac:dyDescent="0.35">
      <c r="A8" s="721" t="s">
        <v>333</v>
      </c>
      <c r="B8" s="701">
        <v>62451.413825337499</v>
      </c>
      <c r="C8" s="701">
        <v>63055.1190200001</v>
      </c>
      <c r="D8" s="702">
        <v>603.70519466257201</v>
      </c>
      <c r="E8" s="703">
        <v>1.0096667978780001</v>
      </c>
      <c r="F8" s="701">
        <v>56102.830952595701</v>
      </c>
      <c r="G8" s="702">
        <v>9350.4718254326108</v>
      </c>
      <c r="H8" s="704">
        <v>5714.7546400000101</v>
      </c>
      <c r="I8" s="701">
        <v>11774.327950000001</v>
      </c>
      <c r="J8" s="702">
        <v>2423.85612456741</v>
      </c>
      <c r="K8" s="705">
        <v>0.20987047801399999</v>
      </c>
    </row>
    <row r="9" spans="1:11" ht="14.4" customHeight="1" thickBot="1" x14ac:dyDescent="0.35">
      <c r="A9" s="722" t="s">
        <v>334</v>
      </c>
      <c r="B9" s="706">
        <v>0</v>
      </c>
      <c r="C9" s="706">
        <v>3.6760000000000001E-2</v>
      </c>
      <c r="D9" s="707">
        <v>3.6760000000000001E-2</v>
      </c>
      <c r="E9" s="708" t="s">
        <v>329</v>
      </c>
      <c r="F9" s="706">
        <v>0</v>
      </c>
      <c r="G9" s="707">
        <v>0</v>
      </c>
      <c r="H9" s="709">
        <v>3.2100000000000002E-3</v>
      </c>
      <c r="I9" s="706">
        <v>8.9499999999999996E-3</v>
      </c>
      <c r="J9" s="707">
        <v>8.9499999999999996E-3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3.6760000000000001E-2</v>
      </c>
      <c r="D10" s="702">
        <v>3.6760000000000001E-2</v>
      </c>
      <c r="E10" s="711" t="s">
        <v>329</v>
      </c>
      <c r="F10" s="701">
        <v>0</v>
      </c>
      <c r="G10" s="702">
        <v>0</v>
      </c>
      <c r="H10" s="704">
        <v>3.2100000000000002E-3</v>
      </c>
      <c r="I10" s="701">
        <v>8.9499999999999996E-3</v>
      </c>
      <c r="J10" s="702">
        <v>8.9499999999999996E-3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446.58372600117298</v>
      </c>
      <c r="C11" s="706">
        <v>642.10345000000098</v>
      </c>
      <c r="D11" s="707">
        <v>195.519723998828</v>
      </c>
      <c r="E11" s="713">
        <v>1.437812021834</v>
      </c>
      <c r="F11" s="706">
        <v>714.10548361778399</v>
      </c>
      <c r="G11" s="707">
        <v>119.017580602964</v>
      </c>
      <c r="H11" s="709">
        <v>64.706000000000003</v>
      </c>
      <c r="I11" s="706">
        <v>112.29600000000001</v>
      </c>
      <c r="J11" s="707">
        <v>-6.7215806029629999</v>
      </c>
      <c r="K11" s="714">
        <v>0.15725407881</v>
      </c>
    </row>
    <row r="12" spans="1:11" ht="14.4" customHeight="1" thickBot="1" x14ac:dyDescent="0.35">
      <c r="A12" s="723" t="s">
        <v>337</v>
      </c>
      <c r="B12" s="701">
        <v>446.58372600117298</v>
      </c>
      <c r="C12" s="701">
        <v>642.10345000000098</v>
      </c>
      <c r="D12" s="702">
        <v>195.519723998828</v>
      </c>
      <c r="E12" s="703">
        <v>1.437812021834</v>
      </c>
      <c r="F12" s="701">
        <v>714.10548361778399</v>
      </c>
      <c r="G12" s="702">
        <v>119.017580602964</v>
      </c>
      <c r="H12" s="704">
        <v>64.706000000000003</v>
      </c>
      <c r="I12" s="701">
        <v>112.29600000000001</v>
      </c>
      <c r="J12" s="702">
        <v>-6.7215806029629999</v>
      </c>
      <c r="K12" s="705">
        <v>0.15725407881</v>
      </c>
    </row>
    <row r="13" spans="1:11" ht="14.4" customHeight="1" thickBot="1" x14ac:dyDescent="0.35">
      <c r="A13" s="722" t="s">
        <v>338</v>
      </c>
      <c r="B13" s="706">
        <v>3614.2287133396899</v>
      </c>
      <c r="C13" s="706">
        <v>3576.4092300000102</v>
      </c>
      <c r="D13" s="707">
        <v>-37.819483339685</v>
      </c>
      <c r="E13" s="713">
        <v>0.98953594629999997</v>
      </c>
      <c r="F13" s="706">
        <v>3615</v>
      </c>
      <c r="G13" s="707">
        <v>602.5</v>
      </c>
      <c r="H13" s="709">
        <v>301.41535000000101</v>
      </c>
      <c r="I13" s="706">
        <v>579.67473000000098</v>
      </c>
      <c r="J13" s="707">
        <v>-22.825269999998</v>
      </c>
      <c r="K13" s="714">
        <v>0.16035262240600001</v>
      </c>
    </row>
    <row r="14" spans="1:11" ht="14.4" customHeight="1" thickBot="1" x14ac:dyDescent="0.35">
      <c r="A14" s="723" t="s">
        <v>339</v>
      </c>
      <c r="B14" s="701">
        <v>2277.6939777713101</v>
      </c>
      <c r="C14" s="701">
        <v>2255.4137300000002</v>
      </c>
      <c r="D14" s="702">
        <v>-22.280247771305</v>
      </c>
      <c r="E14" s="703">
        <v>0.99021806792800005</v>
      </c>
      <c r="F14" s="701">
        <v>2250</v>
      </c>
      <c r="G14" s="702">
        <v>375</v>
      </c>
      <c r="H14" s="704">
        <v>192.65731</v>
      </c>
      <c r="I14" s="701">
        <v>380.36329000000097</v>
      </c>
      <c r="J14" s="702">
        <v>5.3632900000000001</v>
      </c>
      <c r="K14" s="705">
        <v>0.169050351111</v>
      </c>
    </row>
    <row r="15" spans="1:11" ht="14.4" customHeight="1" thickBot="1" x14ac:dyDescent="0.35">
      <c r="A15" s="723" t="s">
        <v>340</v>
      </c>
      <c r="B15" s="701">
        <v>5</v>
      </c>
      <c r="C15" s="701">
        <v>5.55307</v>
      </c>
      <c r="D15" s="702">
        <v>0.55306999999999995</v>
      </c>
      <c r="E15" s="703">
        <v>1.110614</v>
      </c>
      <c r="F15" s="701">
        <v>10</v>
      </c>
      <c r="G15" s="702">
        <v>1.6666666666659999</v>
      </c>
      <c r="H15" s="704">
        <v>0</v>
      </c>
      <c r="I15" s="701">
        <v>0</v>
      </c>
      <c r="J15" s="702">
        <v>-1.6666666666659999</v>
      </c>
      <c r="K15" s="705">
        <v>0</v>
      </c>
    </row>
    <row r="16" spans="1:11" ht="14.4" customHeight="1" thickBot="1" x14ac:dyDescent="0.35">
      <c r="A16" s="723" t="s">
        <v>341</v>
      </c>
      <c r="B16" s="701">
        <v>55</v>
      </c>
      <c r="C16" s="701">
        <v>45.935679999999998</v>
      </c>
      <c r="D16" s="702">
        <v>-9.0643199999990003</v>
      </c>
      <c r="E16" s="703">
        <v>0.83519418181799998</v>
      </c>
      <c r="F16" s="701">
        <v>35</v>
      </c>
      <c r="G16" s="702">
        <v>5.833333333333</v>
      </c>
      <c r="H16" s="704">
        <v>4.18818</v>
      </c>
      <c r="I16" s="701">
        <v>5.7547199999999998</v>
      </c>
      <c r="J16" s="702">
        <v>-7.8613333332999996E-2</v>
      </c>
      <c r="K16" s="705">
        <v>0.16442057142800001</v>
      </c>
    </row>
    <row r="17" spans="1:11" ht="14.4" customHeight="1" thickBot="1" x14ac:dyDescent="0.35">
      <c r="A17" s="723" t="s">
        <v>342</v>
      </c>
      <c r="B17" s="701">
        <v>100</v>
      </c>
      <c r="C17" s="701">
        <v>109.31251</v>
      </c>
      <c r="D17" s="702">
        <v>9.3125099999999996</v>
      </c>
      <c r="E17" s="703">
        <v>1.0931251</v>
      </c>
      <c r="F17" s="701">
        <v>85</v>
      </c>
      <c r="G17" s="702">
        <v>14.166666666666</v>
      </c>
      <c r="H17" s="704">
        <v>0</v>
      </c>
      <c r="I17" s="701">
        <v>6.4092599999999997</v>
      </c>
      <c r="J17" s="702">
        <v>-7.7574066666660002</v>
      </c>
      <c r="K17" s="705">
        <v>7.5403058822999997E-2</v>
      </c>
    </row>
    <row r="18" spans="1:11" ht="14.4" customHeight="1" thickBot="1" x14ac:dyDescent="0.35">
      <c r="A18" s="723" t="s">
        <v>343</v>
      </c>
      <c r="B18" s="701">
        <v>860.53473556838196</v>
      </c>
      <c r="C18" s="701">
        <v>911.317020000002</v>
      </c>
      <c r="D18" s="702">
        <v>50.782284431618997</v>
      </c>
      <c r="E18" s="703">
        <v>1.059012474839</v>
      </c>
      <c r="F18" s="701">
        <v>920</v>
      </c>
      <c r="G18" s="702">
        <v>153.333333333333</v>
      </c>
      <c r="H18" s="704">
        <v>90.046819999999997</v>
      </c>
      <c r="I18" s="701">
        <v>152.88097999999999</v>
      </c>
      <c r="J18" s="702">
        <v>-0.45235333333299999</v>
      </c>
      <c r="K18" s="705">
        <v>0.16617497825999999</v>
      </c>
    </row>
    <row r="19" spans="1:11" ht="14.4" customHeight="1" thickBot="1" x14ac:dyDescent="0.35">
      <c r="A19" s="723" t="s">
        <v>344</v>
      </c>
      <c r="B19" s="701">
        <v>66</v>
      </c>
      <c r="C19" s="701">
        <v>71.931960000000004</v>
      </c>
      <c r="D19" s="702">
        <v>5.9319600000000001</v>
      </c>
      <c r="E19" s="703">
        <v>1.0898781818179999</v>
      </c>
      <c r="F19" s="701">
        <v>95</v>
      </c>
      <c r="G19" s="702">
        <v>15.833333333333</v>
      </c>
      <c r="H19" s="704">
        <v>2.9700000000000001E-2</v>
      </c>
      <c r="I19" s="701">
        <v>0.14721000000000001</v>
      </c>
      <c r="J19" s="702">
        <v>-15.686123333333001</v>
      </c>
      <c r="K19" s="705">
        <v>1.5495789469999999E-3</v>
      </c>
    </row>
    <row r="20" spans="1:11" ht="14.4" customHeight="1" thickBot="1" x14ac:dyDescent="0.35">
      <c r="A20" s="723" t="s">
        <v>345</v>
      </c>
      <c r="B20" s="701">
        <v>250</v>
      </c>
      <c r="C20" s="701">
        <v>176.94525999999999</v>
      </c>
      <c r="D20" s="702">
        <v>-73.054739999999001</v>
      </c>
      <c r="E20" s="703">
        <v>0.70778103999999997</v>
      </c>
      <c r="F20" s="701">
        <v>220</v>
      </c>
      <c r="G20" s="702">
        <v>36.666666666666003</v>
      </c>
      <c r="H20" s="704">
        <v>14.49334</v>
      </c>
      <c r="I20" s="701">
        <v>34.11927</v>
      </c>
      <c r="J20" s="702">
        <v>-2.5473966666660002</v>
      </c>
      <c r="K20" s="705">
        <v>0.15508759090900001</v>
      </c>
    </row>
    <row r="21" spans="1:11" ht="14.4" customHeight="1" thickBot="1" x14ac:dyDescent="0.35">
      <c r="A21" s="722" t="s">
        <v>346</v>
      </c>
      <c r="B21" s="706">
        <v>1556.2185992539801</v>
      </c>
      <c r="C21" s="706">
        <v>1744.93</v>
      </c>
      <c r="D21" s="707">
        <v>188.71140074602701</v>
      </c>
      <c r="E21" s="713">
        <v>1.1212627845700001</v>
      </c>
      <c r="F21" s="706">
        <v>1860.8138908179701</v>
      </c>
      <c r="G21" s="707">
        <v>310.13564846966301</v>
      </c>
      <c r="H21" s="709">
        <v>145.15</v>
      </c>
      <c r="I21" s="706">
        <v>334.95500000000101</v>
      </c>
      <c r="J21" s="707">
        <v>24.819351530338</v>
      </c>
      <c r="K21" s="714">
        <v>0.18000456770699999</v>
      </c>
    </row>
    <row r="22" spans="1:11" ht="14.4" customHeight="1" thickBot="1" x14ac:dyDescent="0.35">
      <c r="A22" s="723" t="s">
        <v>347</v>
      </c>
      <c r="B22" s="701">
        <v>1462.8840987270701</v>
      </c>
      <c r="C22" s="701">
        <v>1659.75</v>
      </c>
      <c r="D22" s="702">
        <v>196.86590127293499</v>
      </c>
      <c r="E22" s="703">
        <v>1.1345738199240001</v>
      </c>
      <c r="F22" s="701">
        <v>1772.52766923134</v>
      </c>
      <c r="G22" s="702">
        <v>295.42127820522398</v>
      </c>
      <c r="H22" s="704">
        <v>138.18</v>
      </c>
      <c r="I22" s="701">
        <v>317.525000000001</v>
      </c>
      <c r="J22" s="702">
        <v>22.103721794776</v>
      </c>
      <c r="K22" s="705">
        <v>0.17913683690900001</v>
      </c>
    </row>
    <row r="23" spans="1:11" ht="14.4" customHeight="1" thickBot="1" x14ac:dyDescent="0.35">
      <c r="A23" s="723" t="s">
        <v>348</v>
      </c>
      <c r="B23" s="701">
        <v>93.334500526906993</v>
      </c>
      <c r="C23" s="701">
        <v>85.18</v>
      </c>
      <c r="D23" s="702">
        <v>-8.1545005269070003</v>
      </c>
      <c r="E23" s="703">
        <v>0.91263144409700003</v>
      </c>
      <c r="F23" s="701">
        <v>88.286221586630006</v>
      </c>
      <c r="G23" s="702">
        <v>14.714370264437999</v>
      </c>
      <c r="H23" s="704">
        <v>6.97</v>
      </c>
      <c r="I23" s="701">
        <v>17.43</v>
      </c>
      <c r="J23" s="702">
        <v>2.715629735561</v>
      </c>
      <c r="K23" s="705">
        <v>0.19742605002999999</v>
      </c>
    </row>
    <row r="24" spans="1:11" ht="14.4" customHeight="1" thickBot="1" x14ac:dyDescent="0.35">
      <c r="A24" s="722" t="s">
        <v>349</v>
      </c>
      <c r="B24" s="706">
        <v>49988.012050044097</v>
      </c>
      <c r="C24" s="706">
        <v>49646.093760000098</v>
      </c>
      <c r="D24" s="707">
        <v>-341.91829004402098</v>
      </c>
      <c r="E24" s="713">
        <v>0.99315999424599999</v>
      </c>
      <c r="F24" s="706">
        <v>43488</v>
      </c>
      <c r="G24" s="707">
        <v>7248</v>
      </c>
      <c r="H24" s="709">
        <v>4605.1172200000101</v>
      </c>
      <c r="I24" s="706">
        <v>9586.1520400000209</v>
      </c>
      <c r="J24" s="707">
        <v>2338.15204000002</v>
      </c>
      <c r="K24" s="714">
        <v>0.22043212012499999</v>
      </c>
    </row>
    <row r="25" spans="1:11" ht="14.4" customHeight="1" thickBot="1" x14ac:dyDescent="0.35">
      <c r="A25" s="723" t="s">
        <v>350</v>
      </c>
      <c r="B25" s="701">
        <v>30031.416666666701</v>
      </c>
      <c r="C25" s="701">
        <v>30186.936790000102</v>
      </c>
      <c r="D25" s="702">
        <v>155.52012333338999</v>
      </c>
      <c r="E25" s="703">
        <v>1.0051785809860001</v>
      </c>
      <c r="F25" s="701">
        <v>23530</v>
      </c>
      <c r="G25" s="702">
        <v>3921.6666666666702</v>
      </c>
      <c r="H25" s="704">
        <v>2844.2792400000098</v>
      </c>
      <c r="I25" s="701">
        <v>5754.5539000000099</v>
      </c>
      <c r="J25" s="702">
        <v>1832.88723333335</v>
      </c>
      <c r="K25" s="705">
        <v>0.244562426689</v>
      </c>
    </row>
    <row r="26" spans="1:11" ht="14.4" customHeight="1" thickBot="1" x14ac:dyDescent="0.35">
      <c r="A26" s="723" t="s">
        <v>351</v>
      </c>
      <c r="B26" s="701">
        <v>7760.1757474262004</v>
      </c>
      <c r="C26" s="701">
        <v>7224.2033200000096</v>
      </c>
      <c r="D26" s="702">
        <v>-535.97242742618198</v>
      </c>
      <c r="E26" s="703">
        <v>0.93093295243899998</v>
      </c>
      <c r="F26" s="701">
        <v>7760</v>
      </c>
      <c r="G26" s="702">
        <v>1293.3333333333301</v>
      </c>
      <c r="H26" s="704">
        <v>783.00609000000202</v>
      </c>
      <c r="I26" s="701">
        <v>1669.3977600000001</v>
      </c>
      <c r="J26" s="702">
        <v>376.06442666666999</v>
      </c>
      <c r="K26" s="705">
        <v>0.21512857731900001</v>
      </c>
    </row>
    <row r="27" spans="1:11" ht="14.4" customHeight="1" thickBot="1" x14ac:dyDescent="0.35">
      <c r="A27" s="723" t="s">
        <v>352</v>
      </c>
      <c r="B27" s="701">
        <v>1749.9903937347301</v>
      </c>
      <c r="C27" s="701">
        <v>1914.69659</v>
      </c>
      <c r="D27" s="702">
        <v>164.706196265275</v>
      </c>
      <c r="E27" s="703">
        <v>1.0941183430800001</v>
      </c>
      <c r="F27" s="701">
        <v>1860</v>
      </c>
      <c r="G27" s="702">
        <v>310</v>
      </c>
      <c r="H27" s="704">
        <v>344.99425000000099</v>
      </c>
      <c r="I27" s="701">
        <v>606.62385000000097</v>
      </c>
      <c r="J27" s="702">
        <v>296.62385000000103</v>
      </c>
      <c r="K27" s="705">
        <v>0.32614185483800001</v>
      </c>
    </row>
    <row r="28" spans="1:11" ht="14.4" customHeight="1" thickBot="1" x14ac:dyDescent="0.35">
      <c r="A28" s="723" t="s">
        <v>353</v>
      </c>
      <c r="B28" s="701">
        <v>20</v>
      </c>
      <c r="C28" s="701">
        <v>12.73949</v>
      </c>
      <c r="D28" s="702">
        <v>-7.2605099999989999</v>
      </c>
      <c r="E28" s="703">
        <v>0.6369745</v>
      </c>
      <c r="F28" s="701">
        <v>10</v>
      </c>
      <c r="G28" s="702">
        <v>1.6666666666659999</v>
      </c>
      <c r="H28" s="704">
        <v>27.225000000000001</v>
      </c>
      <c r="I28" s="701">
        <v>28.696819999999999</v>
      </c>
      <c r="J28" s="702">
        <v>27.030153333333001</v>
      </c>
      <c r="K28" s="705">
        <v>2.8696820000000001</v>
      </c>
    </row>
    <row r="29" spans="1:11" ht="14.4" customHeight="1" thickBot="1" x14ac:dyDescent="0.35">
      <c r="A29" s="723" t="s">
        <v>354</v>
      </c>
      <c r="B29" s="701">
        <v>1380</v>
      </c>
      <c r="C29" s="701">
        <v>1393.48515</v>
      </c>
      <c r="D29" s="702">
        <v>13.485150000001999</v>
      </c>
      <c r="E29" s="703">
        <v>1.009771847826</v>
      </c>
      <c r="F29" s="701">
        <v>1360</v>
      </c>
      <c r="G29" s="702">
        <v>226.666666666667</v>
      </c>
      <c r="H29" s="704">
        <v>149.15552</v>
      </c>
      <c r="I29" s="701">
        <v>225.11202</v>
      </c>
      <c r="J29" s="702">
        <v>-1.5546466666659999</v>
      </c>
      <c r="K29" s="705">
        <v>0.16552354411699999</v>
      </c>
    </row>
    <row r="30" spans="1:11" ht="14.4" customHeight="1" thickBot="1" x14ac:dyDescent="0.35">
      <c r="A30" s="723" t="s">
        <v>355</v>
      </c>
      <c r="B30" s="701">
        <v>6177.6903066369596</v>
      </c>
      <c r="C30" s="701">
        <v>6099.0938900000101</v>
      </c>
      <c r="D30" s="702">
        <v>-78.596416636952</v>
      </c>
      <c r="E30" s="703">
        <v>0.987277378318</v>
      </c>
      <c r="F30" s="701">
        <v>6148</v>
      </c>
      <c r="G30" s="702">
        <v>1024.6666666666699</v>
      </c>
      <c r="H30" s="704">
        <v>290.34051000000102</v>
      </c>
      <c r="I30" s="701">
        <v>961.83023000000196</v>
      </c>
      <c r="J30" s="702">
        <v>-62.836436666664</v>
      </c>
      <c r="K30" s="705">
        <v>0.15644603610899999</v>
      </c>
    </row>
    <row r="31" spans="1:11" ht="14.4" customHeight="1" thickBot="1" x14ac:dyDescent="0.35">
      <c r="A31" s="723" t="s">
        <v>356</v>
      </c>
      <c r="B31" s="701">
        <v>600.07747624912804</v>
      </c>
      <c r="C31" s="701">
        <v>584.69914000000097</v>
      </c>
      <c r="D31" s="702">
        <v>-15.378336249126001</v>
      </c>
      <c r="E31" s="703">
        <v>0.974372748756</v>
      </c>
      <c r="F31" s="701">
        <v>600</v>
      </c>
      <c r="G31" s="702">
        <v>100</v>
      </c>
      <c r="H31" s="704">
        <v>66.237039999999993</v>
      </c>
      <c r="I31" s="701">
        <v>82.500039999999998</v>
      </c>
      <c r="J31" s="702">
        <v>-17.499959999999</v>
      </c>
      <c r="K31" s="705">
        <v>0.13750006666600001</v>
      </c>
    </row>
    <row r="32" spans="1:11" ht="14.4" customHeight="1" thickBot="1" x14ac:dyDescent="0.35">
      <c r="A32" s="723" t="s">
        <v>357</v>
      </c>
      <c r="B32" s="701">
        <v>1039.7916131202701</v>
      </c>
      <c r="C32" s="701">
        <v>1015.43366</v>
      </c>
      <c r="D32" s="702">
        <v>-24.357953120265002</v>
      </c>
      <c r="E32" s="703">
        <v>0.97657419735499995</v>
      </c>
      <c r="F32" s="701">
        <v>1000</v>
      </c>
      <c r="G32" s="702">
        <v>166.666666666667</v>
      </c>
      <c r="H32" s="704">
        <v>0</v>
      </c>
      <c r="I32" s="701">
        <v>82.128169999999997</v>
      </c>
      <c r="J32" s="702">
        <v>-84.538496666666006</v>
      </c>
      <c r="K32" s="705">
        <v>8.212817E-2</v>
      </c>
    </row>
    <row r="33" spans="1:11" ht="14.4" customHeight="1" thickBot="1" x14ac:dyDescent="0.35">
      <c r="A33" s="723" t="s">
        <v>358</v>
      </c>
      <c r="B33" s="701">
        <v>518.63491553549204</v>
      </c>
      <c r="C33" s="701">
        <v>458.77062000000097</v>
      </c>
      <c r="D33" s="702">
        <v>-59.864295535491003</v>
      </c>
      <c r="E33" s="703">
        <v>0.88457334100999996</v>
      </c>
      <c r="F33" s="701">
        <v>510</v>
      </c>
      <c r="G33" s="702">
        <v>85</v>
      </c>
      <c r="H33" s="704">
        <v>22.560310000000001</v>
      </c>
      <c r="I33" s="701">
        <v>58.940190000000001</v>
      </c>
      <c r="J33" s="702">
        <v>-26.059809999999</v>
      </c>
      <c r="K33" s="705">
        <v>0.11556900000000001</v>
      </c>
    </row>
    <row r="34" spans="1:11" ht="14.4" customHeight="1" thickBot="1" x14ac:dyDescent="0.35">
      <c r="A34" s="723" t="s">
        <v>359</v>
      </c>
      <c r="B34" s="701">
        <v>410</v>
      </c>
      <c r="C34" s="701">
        <v>414.20440000000099</v>
      </c>
      <c r="D34" s="702">
        <v>4.2043999999999997</v>
      </c>
      <c r="E34" s="703">
        <v>1.0102546341459999</v>
      </c>
      <c r="F34" s="701">
        <v>400</v>
      </c>
      <c r="G34" s="702">
        <v>66.666666666666003</v>
      </c>
      <c r="H34" s="704">
        <v>41.647500000000001</v>
      </c>
      <c r="I34" s="701">
        <v>78.281099999999995</v>
      </c>
      <c r="J34" s="702">
        <v>11.614433333333</v>
      </c>
      <c r="K34" s="705">
        <v>0.19570275000000001</v>
      </c>
    </row>
    <row r="35" spans="1:11" ht="14.4" customHeight="1" thickBot="1" x14ac:dyDescent="0.35">
      <c r="A35" s="723" t="s">
        <v>360</v>
      </c>
      <c r="B35" s="701">
        <v>50</v>
      </c>
      <c r="C35" s="701">
        <v>38.884680000000003</v>
      </c>
      <c r="D35" s="702">
        <v>-11.115319999999</v>
      </c>
      <c r="E35" s="703">
        <v>0.77769359999999998</v>
      </c>
      <c r="F35" s="701">
        <v>40</v>
      </c>
      <c r="G35" s="702">
        <v>6.6666666666659999</v>
      </c>
      <c r="H35" s="704">
        <v>8.6151999999999997</v>
      </c>
      <c r="I35" s="701">
        <v>8.6151999999999997</v>
      </c>
      <c r="J35" s="702">
        <v>1.9485333333329999</v>
      </c>
      <c r="K35" s="705">
        <v>0.21537999999999999</v>
      </c>
    </row>
    <row r="36" spans="1:11" ht="14.4" customHeight="1" thickBot="1" x14ac:dyDescent="0.35">
      <c r="A36" s="723" t="s">
        <v>361</v>
      </c>
      <c r="B36" s="701">
        <v>50</v>
      </c>
      <c r="C36" s="701">
        <v>44.120980000000003</v>
      </c>
      <c r="D36" s="702">
        <v>-5.8790199999989996</v>
      </c>
      <c r="E36" s="703">
        <v>0.88241959999999997</v>
      </c>
      <c r="F36" s="701">
        <v>45</v>
      </c>
      <c r="G36" s="702">
        <v>7.5</v>
      </c>
      <c r="H36" s="704">
        <v>2.85656</v>
      </c>
      <c r="I36" s="701">
        <v>5.2727599999999999</v>
      </c>
      <c r="J36" s="702">
        <v>-2.227239999999</v>
      </c>
      <c r="K36" s="705">
        <v>0.117172444444</v>
      </c>
    </row>
    <row r="37" spans="1:11" ht="14.4" customHeight="1" thickBot="1" x14ac:dyDescent="0.35">
      <c r="A37" s="723" t="s">
        <v>362</v>
      </c>
      <c r="B37" s="701">
        <v>200.23493067467601</v>
      </c>
      <c r="C37" s="701">
        <v>258.825050000001</v>
      </c>
      <c r="D37" s="702">
        <v>58.590119325324999</v>
      </c>
      <c r="E37" s="703">
        <v>1.292606884962</v>
      </c>
      <c r="F37" s="701">
        <v>225</v>
      </c>
      <c r="G37" s="702">
        <v>37.5</v>
      </c>
      <c r="H37" s="704">
        <v>24.2</v>
      </c>
      <c r="I37" s="701">
        <v>24.2</v>
      </c>
      <c r="J37" s="702">
        <v>-13.3</v>
      </c>
      <c r="K37" s="705">
        <v>0.107555555555</v>
      </c>
    </row>
    <row r="38" spans="1:11" ht="14.4" customHeight="1" thickBot="1" x14ac:dyDescent="0.35">
      <c r="A38" s="722" t="s">
        <v>363</v>
      </c>
      <c r="B38" s="706">
        <v>923.52601491271196</v>
      </c>
      <c r="C38" s="706">
        <v>955.02650000000199</v>
      </c>
      <c r="D38" s="707">
        <v>31.500485087289</v>
      </c>
      <c r="E38" s="713">
        <v>1.034108930965</v>
      </c>
      <c r="F38" s="706">
        <v>947.27961960823802</v>
      </c>
      <c r="G38" s="707">
        <v>157.879936601373</v>
      </c>
      <c r="H38" s="709">
        <v>91.149860000000004</v>
      </c>
      <c r="I38" s="706">
        <v>177.75781000000001</v>
      </c>
      <c r="J38" s="707">
        <v>19.877873398626999</v>
      </c>
      <c r="K38" s="714">
        <v>0.187650833313</v>
      </c>
    </row>
    <row r="39" spans="1:11" ht="14.4" customHeight="1" thickBot="1" x14ac:dyDescent="0.35">
      <c r="A39" s="723" t="s">
        <v>364</v>
      </c>
      <c r="B39" s="701">
        <v>766.41919730017798</v>
      </c>
      <c r="C39" s="701">
        <v>807.98018000000104</v>
      </c>
      <c r="D39" s="702">
        <v>41.560982699823001</v>
      </c>
      <c r="E39" s="703">
        <v>1.0542274813129999</v>
      </c>
      <c r="F39" s="701">
        <v>796.99935667802197</v>
      </c>
      <c r="G39" s="702">
        <v>132.833226113004</v>
      </c>
      <c r="H39" s="704">
        <v>74.411529999999999</v>
      </c>
      <c r="I39" s="701">
        <v>143.39811</v>
      </c>
      <c r="J39" s="702">
        <v>10.564883886996</v>
      </c>
      <c r="K39" s="705">
        <v>0.17992249152799999</v>
      </c>
    </row>
    <row r="40" spans="1:11" ht="14.4" customHeight="1" thickBot="1" x14ac:dyDescent="0.35">
      <c r="A40" s="723" t="s">
        <v>365</v>
      </c>
      <c r="B40" s="701">
        <v>157.106817612535</v>
      </c>
      <c r="C40" s="701">
        <v>147.04632000000001</v>
      </c>
      <c r="D40" s="702">
        <v>-10.060497612534</v>
      </c>
      <c r="E40" s="703">
        <v>0.93596396537399995</v>
      </c>
      <c r="F40" s="701">
        <v>150.280262930216</v>
      </c>
      <c r="G40" s="702">
        <v>25.046710488369001</v>
      </c>
      <c r="H40" s="704">
        <v>16.738330000000001</v>
      </c>
      <c r="I40" s="701">
        <v>34.359699999999997</v>
      </c>
      <c r="J40" s="702">
        <v>9.3129895116300005</v>
      </c>
      <c r="K40" s="705">
        <v>0.22863747594</v>
      </c>
    </row>
    <row r="41" spans="1:11" ht="14.4" customHeight="1" thickBot="1" x14ac:dyDescent="0.35">
      <c r="A41" s="722" t="s">
        <v>366</v>
      </c>
      <c r="B41" s="706">
        <v>899.90191837193004</v>
      </c>
      <c r="C41" s="706">
        <v>1077.6346900000001</v>
      </c>
      <c r="D41" s="707">
        <v>177.73277162807199</v>
      </c>
      <c r="E41" s="713">
        <v>1.197502381092</v>
      </c>
      <c r="F41" s="706">
        <v>903.31248672404899</v>
      </c>
      <c r="G41" s="707">
        <v>150.55208112067501</v>
      </c>
      <c r="H41" s="709">
        <v>76.500129999999999</v>
      </c>
      <c r="I41" s="706">
        <v>162.16234</v>
      </c>
      <c r="J41" s="707">
        <v>11.610258879325</v>
      </c>
      <c r="K41" s="714">
        <v>0.17951964838600001</v>
      </c>
    </row>
    <row r="42" spans="1:11" ht="14.4" customHeight="1" thickBot="1" x14ac:dyDescent="0.35">
      <c r="A42" s="723" t="s">
        <v>367</v>
      </c>
      <c r="B42" s="701">
        <v>0</v>
      </c>
      <c r="C42" s="701">
        <v>78.853970000000004</v>
      </c>
      <c r="D42" s="702">
        <v>78.853970000000004</v>
      </c>
      <c r="E42" s="711" t="s">
        <v>329</v>
      </c>
      <c r="F42" s="701">
        <v>0</v>
      </c>
      <c r="G42" s="702">
        <v>0</v>
      </c>
      <c r="H42" s="704">
        <v>0</v>
      </c>
      <c r="I42" s="701">
        <v>-3.5527136788005001E-15</v>
      </c>
      <c r="J42" s="702">
        <v>-3.5527136788005001E-15</v>
      </c>
      <c r="K42" s="712" t="s">
        <v>329</v>
      </c>
    </row>
    <row r="43" spans="1:11" ht="14.4" customHeight="1" thickBot="1" x14ac:dyDescent="0.35">
      <c r="A43" s="723" t="s">
        <v>368</v>
      </c>
      <c r="B43" s="701">
        <v>35</v>
      </c>
      <c r="C43" s="701">
        <v>35.348329999999997</v>
      </c>
      <c r="D43" s="702">
        <v>0.34832999999999997</v>
      </c>
      <c r="E43" s="703">
        <v>1.009952285714</v>
      </c>
      <c r="F43" s="701">
        <v>35</v>
      </c>
      <c r="G43" s="702">
        <v>5.833333333333</v>
      </c>
      <c r="H43" s="704">
        <v>3.1960199999999999</v>
      </c>
      <c r="I43" s="701">
        <v>6.4770599999999998</v>
      </c>
      <c r="J43" s="702">
        <v>0.64372666666599998</v>
      </c>
      <c r="K43" s="705">
        <v>0.18505885714199999</v>
      </c>
    </row>
    <row r="44" spans="1:11" ht="14.4" customHeight="1" thickBot="1" x14ac:dyDescent="0.35">
      <c r="A44" s="723" t="s">
        <v>369</v>
      </c>
      <c r="B44" s="701">
        <v>418.86266536953002</v>
      </c>
      <c r="C44" s="701">
        <v>492.982920000001</v>
      </c>
      <c r="D44" s="702">
        <v>74.120254630470995</v>
      </c>
      <c r="E44" s="703">
        <v>1.1769559828509999</v>
      </c>
      <c r="F44" s="701">
        <v>450</v>
      </c>
      <c r="G44" s="702">
        <v>75</v>
      </c>
      <c r="H44" s="704">
        <v>35.269680000000001</v>
      </c>
      <c r="I44" s="701">
        <v>80.183120000000002</v>
      </c>
      <c r="J44" s="702">
        <v>5.1831199999999997</v>
      </c>
      <c r="K44" s="705">
        <v>0.17818471111100001</v>
      </c>
    </row>
    <row r="45" spans="1:11" ht="14.4" customHeight="1" thickBot="1" x14ac:dyDescent="0.35">
      <c r="A45" s="723" t="s">
        <v>370</v>
      </c>
      <c r="B45" s="701">
        <v>160</v>
      </c>
      <c r="C45" s="701">
        <v>149.96720999999999</v>
      </c>
      <c r="D45" s="702">
        <v>-10.032789999999</v>
      </c>
      <c r="E45" s="703">
        <v>0.93729506250000005</v>
      </c>
      <c r="F45" s="701">
        <v>160</v>
      </c>
      <c r="G45" s="702">
        <v>26.666666666666</v>
      </c>
      <c r="H45" s="704">
        <v>14.32541</v>
      </c>
      <c r="I45" s="701">
        <v>27.184750000000001</v>
      </c>
      <c r="J45" s="702">
        <v>0.51808333333300005</v>
      </c>
      <c r="K45" s="705">
        <v>0.16990468750000001</v>
      </c>
    </row>
    <row r="46" spans="1:11" ht="14.4" customHeight="1" thickBot="1" x14ac:dyDescent="0.35">
      <c r="A46" s="723" t="s">
        <v>371</v>
      </c>
      <c r="B46" s="701">
        <v>46.268631484853003</v>
      </c>
      <c r="C46" s="701">
        <v>34.541119999999999</v>
      </c>
      <c r="D46" s="702">
        <v>-11.727511484853</v>
      </c>
      <c r="E46" s="703">
        <v>0.74653429097599999</v>
      </c>
      <c r="F46" s="701">
        <v>32.171763360545</v>
      </c>
      <c r="G46" s="702">
        <v>5.36196056009</v>
      </c>
      <c r="H46" s="704">
        <v>2.7197</v>
      </c>
      <c r="I46" s="701">
        <v>9.8747399999999992</v>
      </c>
      <c r="J46" s="702">
        <v>4.512779439909</v>
      </c>
      <c r="K46" s="705">
        <v>0.30693810250100001</v>
      </c>
    </row>
    <row r="47" spans="1:11" ht="14.4" customHeight="1" thickBot="1" x14ac:dyDescent="0.35">
      <c r="A47" s="723" t="s">
        <v>372</v>
      </c>
      <c r="B47" s="701">
        <v>3.7364143682519999</v>
      </c>
      <c r="C47" s="701">
        <v>4.1841400000000002</v>
      </c>
      <c r="D47" s="702">
        <v>0.44772563174699997</v>
      </c>
      <c r="E47" s="703">
        <v>1.119827617501</v>
      </c>
      <c r="F47" s="701">
        <v>0</v>
      </c>
      <c r="G47" s="702">
        <v>0</v>
      </c>
      <c r="H47" s="704">
        <v>0.40139999999999998</v>
      </c>
      <c r="I47" s="701">
        <v>0.40139999999999998</v>
      </c>
      <c r="J47" s="702">
        <v>0.40139999999999998</v>
      </c>
      <c r="K47" s="712" t="s">
        <v>329</v>
      </c>
    </row>
    <row r="48" spans="1:11" ht="14.4" customHeight="1" thickBot="1" x14ac:dyDescent="0.35">
      <c r="A48" s="723" t="s">
        <v>373</v>
      </c>
      <c r="B48" s="701">
        <v>0</v>
      </c>
      <c r="C48" s="701">
        <v>24.375350000000001</v>
      </c>
      <c r="D48" s="702">
        <v>24.375350000000001</v>
      </c>
      <c r="E48" s="711" t="s">
        <v>329</v>
      </c>
      <c r="F48" s="701">
        <v>0</v>
      </c>
      <c r="G48" s="702">
        <v>0</v>
      </c>
      <c r="H48" s="704">
        <v>1.2910699999999999</v>
      </c>
      <c r="I48" s="701">
        <v>3.0516200000000002</v>
      </c>
      <c r="J48" s="702">
        <v>3.0516200000000002</v>
      </c>
      <c r="K48" s="712" t="s">
        <v>329</v>
      </c>
    </row>
    <row r="49" spans="1:11" ht="14.4" customHeight="1" thickBot="1" x14ac:dyDescent="0.35">
      <c r="A49" s="723" t="s">
        <v>374</v>
      </c>
      <c r="B49" s="701">
        <v>1.9560200610309999</v>
      </c>
      <c r="C49" s="701">
        <v>2.2930000000000001</v>
      </c>
      <c r="D49" s="702">
        <v>0.33697993896799999</v>
      </c>
      <c r="E49" s="703">
        <v>1.172278365483</v>
      </c>
      <c r="F49" s="701">
        <v>0</v>
      </c>
      <c r="G49" s="702">
        <v>0</v>
      </c>
      <c r="H49" s="704">
        <v>0.16791</v>
      </c>
      <c r="I49" s="701">
        <v>0.16791</v>
      </c>
      <c r="J49" s="702">
        <v>0.16791</v>
      </c>
      <c r="K49" s="712" t="s">
        <v>329</v>
      </c>
    </row>
    <row r="50" spans="1:11" ht="14.4" customHeight="1" thickBot="1" x14ac:dyDescent="0.35">
      <c r="A50" s="723" t="s">
        <v>375</v>
      </c>
      <c r="B50" s="701">
        <v>5</v>
      </c>
      <c r="C50" s="701">
        <v>0</v>
      </c>
      <c r="D50" s="702">
        <v>-5</v>
      </c>
      <c r="E50" s="703">
        <v>0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05">
        <v>2</v>
      </c>
    </row>
    <row r="51" spans="1:11" ht="14.4" customHeight="1" thickBot="1" x14ac:dyDescent="0.35">
      <c r="A51" s="723" t="s">
        <v>376</v>
      </c>
      <c r="B51" s="701">
        <v>53.660786718258997</v>
      </c>
      <c r="C51" s="701">
        <v>59.08663</v>
      </c>
      <c r="D51" s="702">
        <v>5.4258432817409998</v>
      </c>
      <c r="E51" s="703">
        <v>1.101113748298</v>
      </c>
      <c r="F51" s="701">
        <v>51.140723363504001</v>
      </c>
      <c r="G51" s="702">
        <v>8.5234538939170008</v>
      </c>
      <c r="H51" s="704">
        <v>3.6878799999999998</v>
      </c>
      <c r="I51" s="701">
        <v>7.38788</v>
      </c>
      <c r="J51" s="702">
        <v>-1.1355738939169999</v>
      </c>
      <c r="K51" s="705">
        <v>0.144461781416</v>
      </c>
    </row>
    <row r="52" spans="1:11" ht="14.4" customHeight="1" thickBot="1" x14ac:dyDescent="0.35">
      <c r="A52" s="723" t="s">
        <v>377</v>
      </c>
      <c r="B52" s="701">
        <v>0</v>
      </c>
      <c r="C52" s="701">
        <v>2.2930000000000001</v>
      </c>
      <c r="D52" s="702">
        <v>2.2930000000000001</v>
      </c>
      <c r="E52" s="711" t="s">
        <v>329</v>
      </c>
      <c r="F52" s="701">
        <v>0</v>
      </c>
      <c r="G52" s="702">
        <v>0</v>
      </c>
      <c r="H52" s="704">
        <v>0</v>
      </c>
      <c r="I52" s="701">
        <v>0.79900000000000004</v>
      </c>
      <c r="J52" s="702">
        <v>0.79900000000000004</v>
      </c>
      <c r="K52" s="712" t="s">
        <v>329</v>
      </c>
    </row>
    <row r="53" spans="1:11" ht="14.4" customHeight="1" thickBot="1" x14ac:dyDescent="0.35">
      <c r="A53" s="723" t="s">
        <v>378</v>
      </c>
      <c r="B53" s="701">
        <v>0</v>
      </c>
      <c r="C53" s="701">
        <v>2.9039999999999999</v>
      </c>
      <c r="D53" s="702">
        <v>2.9039999999999999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" customHeight="1" thickBot="1" x14ac:dyDescent="0.35">
      <c r="A54" s="723" t="s">
        <v>379</v>
      </c>
      <c r="B54" s="701">
        <v>0</v>
      </c>
      <c r="C54" s="701">
        <v>4.84</v>
      </c>
      <c r="D54" s="702">
        <v>4.84</v>
      </c>
      <c r="E54" s="711" t="s">
        <v>380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3.6726200000000002</v>
      </c>
      <c r="D55" s="702">
        <v>3.6726200000000002</v>
      </c>
      <c r="E55" s="711" t="s">
        <v>380</v>
      </c>
      <c r="F55" s="701">
        <v>0</v>
      </c>
      <c r="G55" s="702">
        <v>0</v>
      </c>
      <c r="H55" s="704">
        <v>1.7490000000000001</v>
      </c>
      <c r="I55" s="701">
        <v>1.7490000000000001</v>
      </c>
      <c r="J55" s="702">
        <v>1.7490000000000001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175</v>
      </c>
      <c r="C56" s="701">
        <v>182.29239999999999</v>
      </c>
      <c r="D56" s="702">
        <v>7.2923999999999998</v>
      </c>
      <c r="E56" s="703">
        <v>1.0416708571419999</v>
      </c>
      <c r="F56" s="701">
        <v>175</v>
      </c>
      <c r="G56" s="702">
        <v>29.166666666666</v>
      </c>
      <c r="H56" s="704">
        <v>13.69206</v>
      </c>
      <c r="I56" s="701">
        <v>24.885860000000001</v>
      </c>
      <c r="J56" s="702">
        <v>-4.2808066666659998</v>
      </c>
      <c r="K56" s="705">
        <v>0.14220491428500001</v>
      </c>
    </row>
    <row r="57" spans="1:11" ht="14.4" customHeight="1" thickBot="1" x14ac:dyDescent="0.35">
      <c r="A57" s="723" t="s">
        <v>383</v>
      </c>
      <c r="B57" s="701">
        <v>0.41740037000199998</v>
      </c>
      <c r="C57" s="701">
        <v>0</v>
      </c>
      <c r="D57" s="702">
        <v>-0.41740037000199998</v>
      </c>
      <c r="E57" s="703">
        <v>0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05">
        <v>2</v>
      </c>
    </row>
    <row r="58" spans="1:11" ht="14.4" customHeight="1" thickBot="1" x14ac:dyDescent="0.35">
      <c r="A58" s="722" t="s">
        <v>384</v>
      </c>
      <c r="B58" s="706">
        <v>152.29439700752599</v>
      </c>
      <c r="C58" s="706">
        <v>148.49509</v>
      </c>
      <c r="D58" s="707">
        <v>-3.7993070075249999</v>
      </c>
      <c r="E58" s="713">
        <v>0.97505287730699997</v>
      </c>
      <c r="F58" s="706">
        <v>149.31947182764199</v>
      </c>
      <c r="G58" s="707">
        <v>24.886578637940001</v>
      </c>
      <c r="H58" s="709">
        <v>10.54626</v>
      </c>
      <c r="I58" s="706">
        <v>12.400219999999999</v>
      </c>
      <c r="J58" s="707">
        <v>-12.48635863794</v>
      </c>
      <c r="K58" s="714">
        <v>8.3044895940999994E-2</v>
      </c>
    </row>
    <row r="59" spans="1:11" ht="14.4" customHeight="1" thickBot="1" x14ac:dyDescent="0.35">
      <c r="A59" s="723" t="s">
        <v>385</v>
      </c>
      <c r="B59" s="701">
        <v>1.242057484089</v>
      </c>
      <c r="C59" s="701">
        <v>1.8749199999999999</v>
      </c>
      <c r="D59" s="702">
        <v>0.63286251590999998</v>
      </c>
      <c r="E59" s="703">
        <v>1.5095275573119999</v>
      </c>
      <c r="F59" s="701">
        <v>1.588674327736</v>
      </c>
      <c r="G59" s="702">
        <v>0.26477905462200002</v>
      </c>
      <c r="H59" s="704">
        <v>0.11219999999999999</v>
      </c>
      <c r="I59" s="701">
        <v>0.18512999999999999</v>
      </c>
      <c r="J59" s="702">
        <v>-7.9649054622000004E-2</v>
      </c>
      <c r="K59" s="705">
        <v>0.116531120801</v>
      </c>
    </row>
    <row r="60" spans="1:11" ht="14.4" customHeight="1" thickBot="1" x14ac:dyDescent="0.35">
      <c r="A60" s="723" t="s">
        <v>386</v>
      </c>
      <c r="B60" s="701">
        <v>6.8340319050399998</v>
      </c>
      <c r="C60" s="701">
        <v>6.35494</v>
      </c>
      <c r="D60" s="702">
        <v>-0.47909190503999999</v>
      </c>
      <c r="E60" s="703">
        <v>0.92989615622199995</v>
      </c>
      <c r="F60" s="701">
        <v>1.6488226451929999</v>
      </c>
      <c r="G60" s="702">
        <v>0.27480377419800001</v>
      </c>
      <c r="H60" s="704">
        <v>0</v>
      </c>
      <c r="I60" s="701">
        <v>0</v>
      </c>
      <c r="J60" s="702">
        <v>-0.27480377419800001</v>
      </c>
      <c r="K60" s="705">
        <v>0</v>
      </c>
    </row>
    <row r="61" spans="1:11" ht="14.4" customHeight="1" thickBot="1" x14ac:dyDescent="0.35">
      <c r="A61" s="723" t="s">
        <v>387</v>
      </c>
      <c r="B61" s="701">
        <v>117.02545101253</v>
      </c>
      <c r="C61" s="701">
        <v>131.14412999999999</v>
      </c>
      <c r="D61" s="702">
        <v>14.11867898747</v>
      </c>
      <c r="E61" s="703">
        <v>1.120646225802</v>
      </c>
      <c r="F61" s="701">
        <v>133.97152599585101</v>
      </c>
      <c r="G61" s="702">
        <v>22.328587665975</v>
      </c>
      <c r="H61" s="704">
        <v>9.2036700000000007</v>
      </c>
      <c r="I61" s="701">
        <v>9.8956599999999995</v>
      </c>
      <c r="J61" s="702">
        <v>-12.432927665975001</v>
      </c>
      <c r="K61" s="705">
        <v>7.3863904485000006E-2</v>
      </c>
    </row>
    <row r="62" spans="1:11" ht="14.4" customHeight="1" thickBot="1" x14ac:dyDescent="0.35">
      <c r="A62" s="723" t="s">
        <v>388</v>
      </c>
      <c r="B62" s="701">
        <v>0</v>
      </c>
      <c r="C62" s="701">
        <v>5.1182999999999996</v>
      </c>
      <c r="D62" s="702">
        <v>5.1182999999999996</v>
      </c>
      <c r="E62" s="711" t="s">
        <v>329</v>
      </c>
      <c r="F62" s="701">
        <v>4.7060537072380004</v>
      </c>
      <c r="G62" s="702">
        <v>0.78434228453900001</v>
      </c>
      <c r="H62" s="704">
        <v>0</v>
      </c>
      <c r="I62" s="701">
        <v>0</v>
      </c>
      <c r="J62" s="702">
        <v>-0.78434228453900001</v>
      </c>
      <c r="K62" s="705">
        <v>0</v>
      </c>
    </row>
    <row r="63" spans="1:11" ht="14.4" customHeight="1" thickBot="1" x14ac:dyDescent="0.35">
      <c r="A63" s="723" t="s">
        <v>389</v>
      </c>
      <c r="B63" s="701">
        <v>27.192856605865</v>
      </c>
      <c r="C63" s="701">
        <v>4.0027999999999997</v>
      </c>
      <c r="D63" s="702">
        <v>-23.190056605864999</v>
      </c>
      <c r="E63" s="703">
        <v>0.14720042318500001</v>
      </c>
      <c r="F63" s="701">
        <v>3.5571423128380002</v>
      </c>
      <c r="G63" s="702">
        <v>0.59285705213899997</v>
      </c>
      <c r="H63" s="704">
        <v>1.2303900000000001</v>
      </c>
      <c r="I63" s="701">
        <v>2.3194300000000001</v>
      </c>
      <c r="J63" s="702">
        <v>1.72657294786</v>
      </c>
      <c r="K63" s="705">
        <v>0.65204869415199995</v>
      </c>
    </row>
    <row r="64" spans="1:11" ht="14.4" customHeight="1" thickBot="1" x14ac:dyDescent="0.35">
      <c r="A64" s="723" t="s">
        <v>390</v>
      </c>
      <c r="B64" s="701">
        <v>0</v>
      </c>
      <c r="C64" s="701">
        <v>0</v>
      </c>
      <c r="D64" s="702">
        <v>0</v>
      </c>
      <c r="E64" s="703">
        <v>1</v>
      </c>
      <c r="F64" s="701">
        <v>3.8472528387840002</v>
      </c>
      <c r="G64" s="702">
        <v>0.64120880646400003</v>
      </c>
      <c r="H64" s="704">
        <v>0</v>
      </c>
      <c r="I64" s="701">
        <v>0</v>
      </c>
      <c r="J64" s="702">
        <v>-0.64120880646400003</v>
      </c>
      <c r="K64" s="705">
        <v>0</v>
      </c>
    </row>
    <row r="65" spans="1:11" ht="14.4" customHeight="1" thickBot="1" x14ac:dyDescent="0.35">
      <c r="A65" s="722" t="s">
        <v>391</v>
      </c>
      <c r="B65" s="706">
        <v>4870.6484064063798</v>
      </c>
      <c r="C65" s="706">
        <v>5264.3895400000101</v>
      </c>
      <c r="D65" s="707">
        <v>393.741133593629</v>
      </c>
      <c r="E65" s="713">
        <v>1.0808395722170001</v>
      </c>
      <c r="F65" s="706">
        <v>4425</v>
      </c>
      <c r="G65" s="707">
        <v>737.5</v>
      </c>
      <c r="H65" s="709">
        <v>420.16661000000101</v>
      </c>
      <c r="I65" s="706">
        <v>807.86486000000195</v>
      </c>
      <c r="J65" s="707">
        <v>70.364860000001002</v>
      </c>
      <c r="K65" s="714">
        <v>0.18256832994300001</v>
      </c>
    </row>
    <row r="66" spans="1:11" ht="14.4" customHeight="1" thickBot="1" x14ac:dyDescent="0.35">
      <c r="A66" s="723" t="s">
        <v>392</v>
      </c>
      <c r="B66" s="701">
        <v>0</v>
      </c>
      <c r="C66" s="701">
        <v>35.49653</v>
      </c>
      <c r="D66" s="702">
        <v>35.49653</v>
      </c>
      <c r="E66" s="711" t="s">
        <v>329</v>
      </c>
      <c r="F66" s="701">
        <v>0</v>
      </c>
      <c r="G66" s="702">
        <v>0</v>
      </c>
      <c r="H66" s="704">
        <v>0</v>
      </c>
      <c r="I66" s="701">
        <v>0.11495</v>
      </c>
      <c r="J66" s="702">
        <v>0.11495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385.64840640637999</v>
      </c>
      <c r="C67" s="701">
        <v>763.36020000000099</v>
      </c>
      <c r="D67" s="702">
        <v>377.711793593621</v>
      </c>
      <c r="E67" s="703">
        <v>1.9794200813980001</v>
      </c>
      <c r="F67" s="701">
        <v>0</v>
      </c>
      <c r="G67" s="702">
        <v>0</v>
      </c>
      <c r="H67" s="704">
        <v>52.964640000000003</v>
      </c>
      <c r="I67" s="701">
        <v>89.540469999999999</v>
      </c>
      <c r="J67" s="702">
        <v>89.540469999999999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0</v>
      </c>
      <c r="C68" s="701">
        <v>83.728049999999996</v>
      </c>
      <c r="D68" s="702">
        <v>83.728049999999996</v>
      </c>
      <c r="E68" s="711" t="s">
        <v>329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-3.9539599999999999</v>
      </c>
      <c r="D69" s="702">
        <v>-3.9539599999999999</v>
      </c>
      <c r="E69" s="711" t="s">
        <v>380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525</v>
      </c>
      <c r="C70" s="701">
        <v>523.77255000000105</v>
      </c>
      <c r="D70" s="702">
        <v>-1.2274499999990001</v>
      </c>
      <c r="E70" s="703">
        <v>0.99766200000000005</v>
      </c>
      <c r="F70" s="701">
        <v>525</v>
      </c>
      <c r="G70" s="702">
        <v>87.5</v>
      </c>
      <c r="H70" s="704">
        <v>43.189390000000003</v>
      </c>
      <c r="I70" s="701">
        <v>95.023629999999997</v>
      </c>
      <c r="J70" s="702">
        <v>7.5236299999999998</v>
      </c>
      <c r="K70" s="705">
        <v>0.180997390476</v>
      </c>
    </row>
    <row r="71" spans="1:11" ht="14.4" customHeight="1" thickBot="1" x14ac:dyDescent="0.35">
      <c r="A71" s="723" t="s">
        <v>397</v>
      </c>
      <c r="B71" s="701">
        <v>3700</v>
      </c>
      <c r="C71" s="701">
        <v>3473.4155900000101</v>
      </c>
      <c r="D71" s="702">
        <v>-226.58440999999399</v>
      </c>
      <c r="E71" s="703">
        <v>0.93876097027000005</v>
      </c>
      <c r="F71" s="701">
        <v>3500</v>
      </c>
      <c r="G71" s="702">
        <v>583.33333333333303</v>
      </c>
      <c r="H71" s="704">
        <v>285.44457000000102</v>
      </c>
      <c r="I71" s="701">
        <v>565.36349000000098</v>
      </c>
      <c r="J71" s="702">
        <v>-17.969843333332001</v>
      </c>
      <c r="K71" s="705">
        <v>0.16153242571400001</v>
      </c>
    </row>
    <row r="72" spans="1:11" ht="14.4" customHeight="1" thickBot="1" x14ac:dyDescent="0.35">
      <c r="A72" s="723" t="s">
        <v>398</v>
      </c>
      <c r="B72" s="701">
        <v>260</v>
      </c>
      <c r="C72" s="701">
        <v>388.57058000000097</v>
      </c>
      <c r="D72" s="702">
        <v>128.570580000001</v>
      </c>
      <c r="E72" s="703">
        <v>1.4945022307689999</v>
      </c>
      <c r="F72" s="701">
        <v>400</v>
      </c>
      <c r="G72" s="702">
        <v>66.666666666666003</v>
      </c>
      <c r="H72" s="704">
        <v>38.568010000000001</v>
      </c>
      <c r="I72" s="701">
        <v>57.822319999999998</v>
      </c>
      <c r="J72" s="702">
        <v>-8.8443466666660004</v>
      </c>
      <c r="K72" s="705">
        <v>0.14455580000000001</v>
      </c>
    </row>
    <row r="73" spans="1:11" ht="14.4" customHeight="1" thickBot="1" x14ac:dyDescent="0.35">
      <c r="A73" s="722" t="s">
        <v>399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1.056</v>
      </c>
      <c r="J73" s="707">
        <v>1.056</v>
      </c>
      <c r="K73" s="710" t="s">
        <v>380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1.056</v>
      </c>
      <c r="J74" s="702">
        <v>1.056</v>
      </c>
      <c r="K74" s="712" t="s">
        <v>380</v>
      </c>
    </row>
    <row r="75" spans="1:11" ht="14.4" customHeight="1" thickBot="1" x14ac:dyDescent="0.35">
      <c r="A75" s="721" t="s">
        <v>42</v>
      </c>
      <c r="B75" s="701">
        <v>2132.5805257561801</v>
      </c>
      <c r="C75" s="701">
        <v>2182.3969999999999</v>
      </c>
      <c r="D75" s="702">
        <v>49.816474243823997</v>
      </c>
      <c r="E75" s="703">
        <v>1.023359715444</v>
      </c>
      <c r="F75" s="701">
        <v>2509.2270726005399</v>
      </c>
      <c r="G75" s="702">
        <v>418.20451210009099</v>
      </c>
      <c r="H75" s="704">
        <v>259.64700000000101</v>
      </c>
      <c r="I75" s="701">
        <v>562.73133000000098</v>
      </c>
      <c r="J75" s="702">
        <v>144.52681789990999</v>
      </c>
      <c r="K75" s="705">
        <v>0.22426480893</v>
      </c>
    </row>
    <row r="76" spans="1:11" ht="14.4" customHeight="1" thickBot="1" x14ac:dyDescent="0.35">
      <c r="A76" s="722" t="s">
        <v>401</v>
      </c>
      <c r="B76" s="706">
        <v>2132.5805257561801</v>
      </c>
      <c r="C76" s="706">
        <v>2182.3969999999999</v>
      </c>
      <c r="D76" s="707">
        <v>49.816474243823997</v>
      </c>
      <c r="E76" s="713">
        <v>1.023359715444</v>
      </c>
      <c r="F76" s="706">
        <v>2509.2270726005399</v>
      </c>
      <c r="G76" s="707">
        <v>418.20451210009099</v>
      </c>
      <c r="H76" s="709">
        <v>259.64700000000101</v>
      </c>
      <c r="I76" s="706">
        <v>562.73133000000098</v>
      </c>
      <c r="J76" s="707">
        <v>144.52681789990999</v>
      </c>
      <c r="K76" s="714">
        <v>0.22426480893</v>
      </c>
    </row>
    <row r="77" spans="1:11" ht="14.4" customHeight="1" thickBot="1" x14ac:dyDescent="0.35">
      <c r="A77" s="723" t="s">
        <v>402</v>
      </c>
      <c r="B77" s="701">
        <v>544.57853918727096</v>
      </c>
      <c r="C77" s="701">
        <v>662.63700000000097</v>
      </c>
      <c r="D77" s="702">
        <v>118.05846081273</v>
      </c>
      <c r="E77" s="703">
        <v>1.216788676595</v>
      </c>
      <c r="F77" s="701">
        <v>868.41471340495195</v>
      </c>
      <c r="G77" s="702">
        <v>144.735785567492</v>
      </c>
      <c r="H77" s="704">
        <v>75.539000000000001</v>
      </c>
      <c r="I77" s="701">
        <v>144.31632999999999</v>
      </c>
      <c r="J77" s="702">
        <v>-0.41945556749099999</v>
      </c>
      <c r="K77" s="705">
        <v>0.16618365369900001</v>
      </c>
    </row>
    <row r="78" spans="1:11" ht="14.4" customHeight="1" thickBot="1" x14ac:dyDescent="0.35">
      <c r="A78" s="723" t="s">
        <v>403</v>
      </c>
      <c r="B78" s="701">
        <v>207.730102855155</v>
      </c>
      <c r="C78" s="701">
        <v>220.55699999999999</v>
      </c>
      <c r="D78" s="702">
        <v>12.826897144845001</v>
      </c>
      <c r="E78" s="703">
        <v>1.061747897721</v>
      </c>
      <c r="F78" s="701">
        <v>217.59266238351699</v>
      </c>
      <c r="G78" s="702">
        <v>36.265443730586</v>
      </c>
      <c r="H78" s="704">
        <v>16.420999999999999</v>
      </c>
      <c r="I78" s="701">
        <v>39.633000000000003</v>
      </c>
      <c r="J78" s="702">
        <v>3.3675562694129999</v>
      </c>
      <c r="K78" s="705">
        <v>0.18214309051499999</v>
      </c>
    </row>
    <row r="79" spans="1:11" ht="14.4" customHeight="1" thickBot="1" x14ac:dyDescent="0.35">
      <c r="A79" s="723" t="s">
        <v>404</v>
      </c>
      <c r="B79" s="701">
        <v>1379.5388352512</v>
      </c>
      <c r="C79" s="701">
        <v>1299.203</v>
      </c>
      <c r="D79" s="702">
        <v>-80.335835251194993</v>
      </c>
      <c r="E79" s="703">
        <v>0.94176616620099995</v>
      </c>
      <c r="F79" s="701">
        <v>1423.21969681208</v>
      </c>
      <c r="G79" s="702">
        <v>237.20328280201301</v>
      </c>
      <c r="H79" s="704">
        <v>167.68700000000001</v>
      </c>
      <c r="I79" s="701">
        <v>378.78200000000101</v>
      </c>
      <c r="J79" s="702">
        <v>141.578717197988</v>
      </c>
      <c r="K79" s="705">
        <v>0.26614443353200001</v>
      </c>
    </row>
    <row r="80" spans="1:11" ht="14.4" customHeight="1" thickBot="1" x14ac:dyDescent="0.35">
      <c r="A80" s="723" t="s">
        <v>405</v>
      </c>
      <c r="B80" s="701">
        <v>0.733048462555</v>
      </c>
      <c r="C80" s="701">
        <v>0</v>
      </c>
      <c r="D80" s="702">
        <v>-0.733048462555</v>
      </c>
      <c r="E80" s="703">
        <v>0</v>
      </c>
      <c r="F80" s="701">
        <v>0</v>
      </c>
      <c r="G80" s="702">
        <v>0</v>
      </c>
      <c r="H80" s="704">
        <v>0</v>
      </c>
      <c r="I80" s="701">
        <v>0</v>
      </c>
      <c r="J80" s="702">
        <v>0</v>
      </c>
      <c r="K80" s="705">
        <v>2</v>
      </c>
    </row>
    <row r="81" spans="1:11" ht="14.4" customHeight="1" thickBot="1" x14ac:dyDescent="0.35">
      <c r="A81" s="724" t="s">
        <v>406</v>
      </c>
      <c r="B81" s="706">
        <v>4397.4637074633802</v>
      </c>
      <c r="C81" s="706">
        <v>5367.9817000000103</v>
      </c>
      <c r="D81" s="707">
        <v>970.51799253663296</v>
      </c>
      <c r="E81" s="713">
        <v>1.2206994888639999</v>
      </c>
      <c r="F81" s="706">
        <v>5942.8863693438898</v>
      </c>
      <c r="G81" s="707">
        <v>990.481061557315</v>
      </c>
      <c r="H81" s="709">
        <v>319.77853000000101</v>
      </c>
      <c r="I81" s="706">
        <v>734.87256000000195</v>
      </c>
      <c r="J81" s="707">
        <v>-255.60850155731299</v>
      </c>
      <c r="K81" s="714">
        <v>0.123655832255</v>
      </c>
    </row>
    <row r="82" spans="1:11" ht="14.4" customHeight="1" thickBot="1" x14ac:dyDescent="0.35">
      <c r="A82" s="721" t="s">
        <v>45</v>
      </c>
      <c r="B82" s="701">
        <v>1595.1512490171799</v>
      </c>
      <c r="C82" s="701">
        <v>2490.6906199999999</v>
      </c>
      <c r="D82" s="702">
        <v>895.53937098282199</v>
      </c>
      <c r="E82" s="703">
        <v>1.561413453134</v>
      </c>
      <c r="F82" s="701">
        <v>3283.8822273794599</v>
      </c>
      <c r="G82" s="702">
        <v>547.31370456324305</v>
      </c>
      <c r="H82" s="704">
        <v>78.525109999999998</v>
      </c>
      <c r="I82" s="701">
        <v>246.722080000001</v>
      </c>
      <c r="J82" s="702">
        <v>-300.59162456324299</v>
      </c>
      <c r="K82" s="705">
        <v>7.5131220584E-2</v>
      </c>
    </row>
    <row r="83" spans="1:11" ht="14.4" customHeight="1" thickBot="1" x14ac:dyDescent="0.35">
      <c r="A83" s="725" t="s">
        <v>407</v>
      </c>
      <c r="B83" s="701">
        <v>1595.1512490171799</v>
      </c>
      <c r="C83" s="701">
        <v>2490.6906199999999</v>
      </c>
      <c r="D83" s="702">
        <v>895.53937098282199</v>
      </c>
      <c r="E83" s="703">
        <v>1.561413453134</v>
      </c>
      <c r="F83" s="701">
        <v>3283.8822273794599</v>
      </c>
      <c r="G83" s="702">
        <v>547.31370456324305</v>
      </c>
      <c r="H83" s="704">
        <v>78.525109999999998</v>
      </c>
      <c r="I83" s="701">
        <v>246.722080000001</v>
      </c>
      <c r="J83" s="702">
        <v>-300.59162456324299</v>
      </c>
      <c r="K83" s="705">
        <v>7.5131220584E-2</v>
      </c>
    </row>
    <row r="84" spans="1:11" ht="14.4" customHeight="1" thickBot="1" x14ac:dyDescent="0.35">
      <c r="A84" s="723" t="s">
        <v>408</v>
      </c>
      <c r="B84" s="701">
        <v>494.39317966239298</v>
      </c>
      <c r="C84" s="701">
        <v>1210.00128</v>
      </c>
      <c r="D84" s="702">
        <v>715.60810033760902</v>
      </c>
      <c r="E84" s="703">
        <v>2.4474473552120002</v>
      </c>
      <c r="F84" s="701">
        <v>796.57779177853399</v>
      </c>
      <c r="G84" s="702">
        <v>132.76296529642201</v>
      </c>
      <c r="H84" s="704">
        <v>57.077120000000001</v>
      </c>
      <c r="I84" s="701">
        <v>208.39945</v>
      </c>
      <c r="J84" s="702">
        <v>75.636484703578006</v>
      </c>
      <c r="K84" s="705">
        <v>0.26161845352800001</v>
      </c>
    </row>
    <row r="85" spans="1:11" ht="14.4" customHeight="1" thickBot="1" x14ac:dyDescent="0.35">
      <c r="A85" s="723" t="s">
        <v>409</v>
      </c>
      <c r="B85" s="701">
        <v>2.8787560276759998</v>
      </c>
      <c r="C85" s="701">
        <v>16.396000000000001</v>
      </c>
      <c r="D85" s="702">
        <v>13.517243972323</v>
      </c>
      <c r="E85" s="703">
        <v>5.695515647163</v>
      </c>
      <c r="F85" s="701">
        <v>33.104137254969999</v>
      </c>
      <c r="G85" s="702">
        <v>5.517356209161</v>
      </c>
      <c r="H85" s="704">
        <v>0</v>
      </c>
      <c r="I85" s="701">
        <v>0</v>
      </c>
      <c r="J85" s="702">
        <v>-5.517356209161</v>
      </c>
      <c r="K85" s="705">
        <v>0</v>
      </c>
    </row>
    <row r="86" spans="1:11" ht="14.4" customHeight="1" thickBot="1" x14ac:dyDescent="0.35">
      <c r="A86" s="723" t="s">
        <v>410</v>
      </c>
      <c r="B86" s="701">
        <v>262.31992655935301</v>
      </c>
      <c r="C86" s="701">
        <v>328.31379000000101</v>
      </c>
      <c r="D86" s="702">
        <v>65.993863440647004</v>
      </c>
      <c r="E86" s="703">
        <v>1.2515777749179999</v>
      </c>
      <c r="F86" s="701">
        <v>15.134932003296001</v>
      </c>
      <c r="G86" s="702">
        <v>2.5224886672159998</v>
      </c>
      <c r="H86" s="704">
        <v>4.1639400000000002</v>
      </c>
      <c r="I86" s="701">
        <v>6.8658099999999997</v>
      </c>
      <c r="J86" s="702">
        <v>4.3433213327829998</v>
      </c>
      <c r="K86" s="705">
        <v>0.45363996339700002</v>
      </c>
    </row>
    <row r="87" spans="1:11" ht="14.4" customHeight="1" thickBot="1" x14ac:dyDescent="0.35">
      <c r="A87" s="723" t="s">
        <v>411</v>
      </c>
      <c r="B87" s="701">
        <v>617.221194095329</v>
      </c>
      <c r="C87" s="701">
        <v>685.06124999999997</v>
      </c>
      <c r="D87" s="702">
        <v>67.840055904671004</v>
      </c>
      <c r="E87" s="703">
        <v>1.109912064837</v>
      </c>
      <c r="F87" s="701">
        <v>1948.34731740957</v>
      </c>
      <c r="G87" s="702">
        <v>324.72455290159502</v>
      </c>
      <c r="H87" s="704">
        <v>1.452</v>
      </c>
      <c r="I87" s="701">
        <v>1.452</v>
      </c>
      <c r="J87" s="702">
        <v>-323.27255290159502</v>
      </c>
      <c r="K87" s="705">
        <v>7.4524700299999998E-4</v>
      </c>
    </row>
    <row r="88" spans="1:11" ht="14.4" customHeight="1" thickBot="1" x14ac:dyDescent="0.35">
      <c r="A88" s="723" t="s">
        <v>412</v>
      </c>
      <c r="B88" s="701">
        <v>215.37371581635799</v>
      </c>
      <c r="C88" s="701">
        <v>250.91830000000101</v>
      </c>
      <c r="D88" s="702">
        <v>35.544584183642002</v>
      </c>
      <c r="E88" s="703">
        <v>1.165036778275</v>
      </c>
      <c r="F88" s="701">
        <v>185.50927880346501</v>
      </c>
      <c r="G88" s="702">
        <v>30.918213133910001</v>
      </c>
      <c r="H88" s="704">
        <v>15.832050000000001</v>
      </c>
      <c r="I88" s="701">
        <v>30.004819999999999</v>
      </c>
      <c r="J88" s="702">
        <v>-0.91339313390999999</v>
      </c>
      <c r="K88" s="705">
        <v>0.16174296074799999</v>
      </c>
    </row>
    <row r="89" spans="1:11" ht="14.4" customHeight="1" thickBot="1" x14ac:dyDescent="0.35">
      <c r="A89" s="723" t="s">
        <v>413</v>
      </c>
      <c r="B89" s="701">
        <v>2.9644768560710002</v>
      </c>
      <c r="C89" s="701">
        <v>0</v>
      </c>
      <c r="D89" s="702">
        <v>-2.9644768560710002</v>
      </c>
      <c r="E89" s="703">
        <v>0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05">
        <v>2</v>
      </c>
    </row>
    <row r="90" spans="1:11" ht="14.4" customHeight="1" thickBot="1" x14ac:dyDescent="0.3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8.3265971266039998</v>
      </c>
      <c r="G90" s="702">
        <v>1.387766187767</v>
      </c>
      <c r="H90" s="704">
        <v>0</v>
      </c>
      <c r="I90" s="701">
        <v>0</v>
      </c>
      <c r="J90" s="702">
        <v>-1.387766187767</v>
      </c>
      <c r="K90" s="705">
        <v>0</v>
      </c>
    </row>
    <row r="91" spans="1:11" ht="14.4" customHeight="1" thickBot="1" x14ac:dyDescent="0.3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224.17633471656501</v>
      </c>
      <c r="G91" s="702">
        <v>37.362722452760003</v>
      </c>
      <c r="H91" s="704">
        <v>0</v>
      </c>
      <c r="I91" s="701">
        <v>0</v>
      </c>
      <c r="J91" s="702">
        <v>-37.362722452760003</v>
      </c>
      <c r="K91" s="705">
        <v>0</v>
      </c>
    </row>
    <row r="92" spans="1:11" ht="14.4" customHeight="1" thickBot="1" x14ac:dyDescent="0.3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72.705838286453002</v>
      </c>
      <c r="G92" s="702">
        <v>12.117639714408</v>
      </c>
      <c r="H92" s="704">
        <v>0</v>
      </c>
      <c r="I92" s="701">
        <v>0</v>
      </c>
      <c r="J92" s="702">
        <v>-12.117639714408</v>
      </c>
      <c r="K92" s="705">
        <v>0</v>
      </c>
    </row>
    <row r="93" spans="1:11" ht="14.4" customHeight="1" thickBot="1" x14ac:dyDescent="0.35">
      <c r="A93" s="726" t="s">
        <v>46</v>
      </c>
      <c r="B93" s="706">
        <v>0</v>
      </c>
      <c r="C93" s="706">
        <v>76.712000000000003</v>
      </c>
      <c r="D93" s="707">
        <v>76.712000000000003</v>
      </c>
      <c r="E93" s="708" t="s">
        <v>329</v>
      </c>
      <c r="F93" s="706">
        <v>0</v>
      </c>
      <c r="G93" s="707">
        <v>0</v>
      </c>
      <c r="H93" s="709">
        <v>23.294</v>
      </c>
      <c r="I93" s="706">
        <v>24.994</v>
      </c>
      <c r="J93" s="707">
        <v>24.994</v>
      </c>
      <c r="K93" s="710" t="s">
        <v>329</v>
      </c>
    </row>
    <row r="94" spans="1:11" ht="14.4" customHeight="1" thickBot="1" x14ac:dyDescent="0.35">
      <c r="A94" s="722" t="s">
        <v>417</v>
      </c>
      <c r="B94" s="706">
        <v>0</v>
      </c>
      <c r="C94" s="706">
        <v>76.712000000000003</v>
      </c>
      <c r="D94" s="707">
        <v>76.712000000000003</v>
      </c>
      <c r="E94" s="708" t="s">
        <v>329</v>
      </c>
      <c r="F94" s="706">
        <v>0</v>
      </c>
      <c r="G94" s="707">
        <v>0</v>
      </c>
      <c r="H94" s="709">
        <v>13.076000000000001</v>
      </c>
      <c r="I94" s="706">
        <v>14.776</v>
      </c>
      <c r="J94" s="707">
        <v>14.776</v>
      </c>
      <c r="K94" s="710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61.896000000000001</v>
      </c>
      <c r="D95" s="702">
        <v>61.896000000000001</v>
      </c>
      <c r="E95" s="711" t="s">
        <v>329</v>
      </c>
      <c r="F95" s="701">
        <v>0</v>
      </c>
      <c r="G95" s="702">
        <v>0</v>
      </c>
      <c r="H95" s="704">
        <v>6.3760000000000003</v>
      </c>
      <c r="I95" s="701">
        <v>7.0570000000000004</v>
      </c>
      <c r="J95" s="702">
        <v>7.0570000000000004</v>
      </c>
      <c r="K95" s="712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14.816000000000001</v>
      </c>
      <c r="D96" s="702">
        <v>14.816000000000001</v>
      </c>
      <c r="E96" s="711" t="s">
        <v>329</v>
      </c>
      <c r="F96" s="701">
        <v>0</v>
      </c>
      <c r="G96" s="702">
        <v>0</v>
      </c>
      <c r="H96" s="704">
        <v>6.7</v>
      </c>
      <c r="I96" s="701">
        <v>7.7190000000000003</v>
      </c>
      <c r="J96" s="702">
        <v>7.7190000000000003</v>
      </c>
      <c r="K96" s="712" t="s">
        <v>329</v>
      </c>
    </row>
    <row r="97" spans="1:11" ht="14.4" customHeight="1" thickBot="1" x14ac:dyDescent="0.35">
      <c r="A97" s="722" t="s">
        <v>420</v>
      </c>
      <c r="B97" s="706">
        <v>0</v>
      </c>
      <c r="C97" s="706">
        <v>-4.6185277824406499E-14</v>
      </c>
      <c r="D97" s="707">
        <v>-4.6185277824406499E-14</v>
      </c>
      <c r="E97" s="708" t="s">
        <v>329</v>
      </c>
      <c r="F97" s="706">
        <v>0</v>
      </c>
      <c r="G97" s="707">
        <v>0</v>
      </c>
      <c r="H97" s="709">
        <v>10.218</v>
      </c>
      <c r="I97" s="706">
        <v>10.218</v>
      </c>
      <c r="J97" s="707">
        <v>10.218</v>
      </c>
      <c r="K97" s="710" t="s">
        <v>329</v>
      </c>
    </row>
    <row r="98" spans="1:11" ht="14.4" customHeight="1" thickBot="1" x14ac:dyDescent="0.35">
      <c r="A98" s="723" t="s">
        <v>421</v>
      </c>
      <c r="B98" s="701">
        <v>0</v>
      </c>
      <c r="C98" s="701">
        <v>-4.6185277824406499E-14</v>
      </c>
      <c r="D98" s="702">
        <v>-4.6185277824406499E-14</v>
      </c>
      <c r="E98" s="711" t="s">
        <v>329</v>
      </c>
      <c r="F98" s="701">
        <v>0</v>
      </c>
      <c r="G98" s="702">
        <v>0</v>
      </c>
      <c r="H98" s="704">
        <v>10.218</v>
      </c>
      <c r="I98" s="701">
        <v>10.218</v>
      </c>
      <c r="J98" s="702">
        <v>10.218</v>
      </c>
      <c r="K98" s="712" t="s">
        <v>329</v>
      </c>
    </row>
    <row r="99" spans="1:11" ht="14.4" customHeight="1" thickBot="1" x14ac:dyDescent="0.35">
      <c r="A99" s="721" t="s">
        <v>47</v>
      </c>
      <c r="B99" s="701">
        <v>2802.3124584461898</v>
      </c>
      <c r="C99" s="701">
        <v>2800.57908000001</v>
      </c>
      <c r="D99" s="702">
        <v>-1.7333784461849999</v>
      </c>
      <c r="E99" s="703">
        <v>0.99938144711800003</v>
      </c>
      <c r="F99" s="701">
        <v>2659.0041419644299</v>
      </c>
      <c r="G99" s="702">
        <v>443.16735699407099</v>
      </c>
      <c r="H99" s="704">
        <v>217.95941999999999</v>
      </c>
      <c r="I99" s="701">
        <v>463.15648000000101</v>
      </c>
      <c r="J99" s="702">
        <v>19.989123005928999</v>
      </c>
      <c r="K99" s="705">
        <v>0.17418418899400001</v>
      </c>
    </row>
    <row r="100" spans="1:11" ht="14.4" customHeight="1" thickBot="1" x14ac:dyDescent="0.35">
      <c r="A100" s="722" t="s">
        <v>422</v>
      </c>
      <c r="B100" s="706">
        <v>0</v>
      </c>
      <c r="C100" s="706">
        <v>2.89</v>
      </c>
      <c r="D100" s="707">
        <v>2.89</v>
      </c>
      <c r="E100" s="708" t="s">
        <v>380</v>
      </c>
      <c r="F100" s="706">
        <v>0</v>
      </c>
      <c r="G100" s="707">
        <v>0</v>
      </c>
      <c r="H100" s="709">
        <v>0</v>
      </c>
      <c r="I100" s="706">
        <v>0</v>
      </c>
      <c r="J100" s="707">
        <v>0</v>
      </c>
      <c r="K100" s="714">
        <v>2</v>
      </c>
    </row>
    <row r="101" spans="1:11" ht="14.4" customHeight="1" thickBot="1" x14ac:dyDescent="0.35">
      <c r="A101" s="723" t="s">
        <v>423</v>
      </c>
      <c r="B101" s="701">
        <v>0</v>
      </c>
      <c r="C101" s="701">
        <v>2.89</v>
      </c>
      <c r="D101" s="702">
        <v>2.89</v>
      </c>
      <c r="E101" s="711" t="s">
        <v>380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2</v>
      </c>
    </row>
    <row r="102" spans="1:11" ht="14.4" customHeight="1" thickBot="1" x14ac:dyDescent="0.35">
      <c r="A102" s="722" t="s">
        <v>424</v>
      </c>
      <c r="B102" s="706">
        <v>56.170938743173998</v>
      </c>
      <c r="C102" s="706">
        <v>53.023139999999998</v>
      </c>
      <c r="D102" s="707">
        <v>-3.147798743174</v>
      </c>
      <c r="E102" s="713">
        <v>0.94396036787600002</v>
      </c>
      <c r="F102" s="706">
        <v>52.849520356318997</v>
      </c>
      <c r="G102" s="707">
        <v>8.8082533927189992</v>
      </c>
      <c r="H102" s="709">
        <v>5.0895599999999996</v>
      </c>
      <c r="I102" s="706">
        <v>11.33352</v>
      </c>
      <c r="J102" s="707">
        <v>2.5252666072799999</v>
      </c>
      <c r="K102" s="714">
        <v>0.214448871505</v>
      </c>
    </row>
    <row r="103" spans="1:11" ht="14.4" customHeight="1" thickBot="1" x14ac:dyDescent="0.35">
      <c r="A103" s="723" t="s">
        <v>425</v>
      </c>
      <c r="B103" s="701">
        <v>20.529890294106998</v>
      </c>
      <c r="C103" s="701">
        <v>17.4252</v>
      </c>
      <c r="D103" s="702">
        <v>-3.1046902941069998</v>
      </c>
      <c r="E103" s="703">
        <v>0.84877219266000004</v>
      </c>
      <c r="F103" s="701">
        <v>17.062328340505999</v>
      </c>
      <c r="G103" s="702">
        <v>2.8437213900840002</v>
      </c>
      <c r="H103" s="704">
        <v>2.0066000000000002</v>
      </c>
      <c r="I103" s="701">
        <v>3.6827000000000001</v>
      </c>
      <c r="J103" s="702">
        <v>0.83897860991499995</v>
      </c>
      <c r="K103" s="705">
        <v>0.215838068902</v>
      </c>
    </row>
    <row r="104" spans="1:11" ht="14.4" customHeight="1" thickBot="1" x14ac:dyDescent="0.35">
      <c r="A104" s="723" t="s">
        <v>426</v>
      </c>
      <c r="B104" s="701">
        <v>35.641048449065998</v>
      </c>
      <c r="C104" s="701">
        <v>35.597940000000001</v>
      </c>
      <c r="D104" s="702">
        <v>-4.3108449065999997E-2</v>
      </c>
      <c r="E104" s="703">
        <v>0.99879048313800001</v>
      </c>
      <c r="F104" s="701">
        <v>35.787192015812998</v>
      </c>
      <c r="G104" s="702">
        <v>5.9645320026349999</v>
      </c>
      <c r="H104" s="704">
        <v>3.0829599999999999</v>
      </c>
      <c r="I104" s="701">
        <v>7.6508200000000004</v>
      </c>
      <c r="J104" s="702">
        <v>1.6862879973639999</v>
      </c>
      <c r="K104" s="705">
        <v>0.21378654119099999</v>
      </c>
    </row>
    <row r="105" spans="1:11" ht="14.4" customHeight="1" thickBot="1" x14ac:dyDescent="0.35">
      <c r="A105" s="722" t="s">
        <v>427</v>
      </c>
      <c r="B105" s="706">
        <v>96.643159561008005</v>
      </c>
      <c r="C105" s="706">
        <v>81.002359999999996</v>
      </c>
      <c r="D105" s="707">
        <v>-15.640799561008</v>
      </c>
      <c r="E105" s="713">
        <v>0.83815926929399998</v>
      </c>
      <c r="F105" s="706">
        <v>39.999999999998998</v>
      </c>
      <c r="G105" s="707">
        <v>6.6666666666659999</v>
      </c>
      <c r="H105" s="709">
        <v>0</v>
      </c>
      <c r="I105" s="706">
        <v>22.852530000000002</v>
      </c>
      <c r="J105" s="707">
        <v>16.185863333333</v>
      </c>
      <c r="K105" s="714">
        <v>0.57131324999999999</v>
      </c>
    </row>
    <row r="106" spans="1:11" ht="14.4" customHeight="1" thickBot="1" x14ac:dyDescent="0.35">
      <c r="A106" s="723" t="s">
        <v>428</v>
      </c>
      <c r="B106" s="701">
        <v>42.449577464788</v>
      </c>
      <c r="C106" s="701">
        <v>41.31</v>
      </c>
      <c r="D106" s="702">
        <v>-1.1395774647879999</v>
      </c>
      <c r="E106" s="703">
        <v>0.97315456282799995</v>
      </c>
      <c r="F106" s="701">
        <v>39.999999999998998</v>
      </c>
      <c r="G106" s="702">
        <v>6.6666666666659999</v>
      </c>
      <c r="H106" s="704">
        <v>0</v>
      </c>
      <c r="I106" s="701">
        <v>9.7200000000000006</v>
      </c>
      <c r="J106" s="702">
        <v>3.0533333333330002</v>
      </c>
      <c r="K106" s="705">
        <v>0.24299999999999999</v>
      </c>
    </row>
    <row r="107" spans="1:11" ht="14.4" customHeight="1" thickBot="1" x14ac:dyDescent="0.35">
      <c r="A107" s="723" t="s">
        <v>429</v>
      </c>
      <c r="B107" s="701">
        <v>54.193582096218996</v>
      </c>
      <c r="C107" s="701">
        <v>39.692360000000001</v>
      </c>
      <c r="D107" s="702">
        <v>-14.501222096218999</v>
      </c>
      <c r="E107" s="703">
        <v>0.73241809204499997</v>
      </c>
      <c r="F107" s="701">
        <v>0</v>
      </c>
      <c r="G107" s="702">
        <v>0</v>
      </c>
      <c r="H107" s="704">
        <v>0</v>
      </c>
      <c r="I107" s="701">
        <v>13.132529999999999</v>
      </c>
      <c r="J107" s="702">
        <v>13.132529999999999</v>
      </c>
      <c r="K107" s="712" t="s">
        <v>329</v>
      </c>
    </row>
    <row r="108" spans="1:11" ht="14.4" customHeight="1" thickBot="1" x14ac:dyDescent="0.35">
      <c r="A108" s="722" t="s">
        <v>430</v>
      </c>
      <c r="B108" s="706">
        <v>2177.4813302327998</v>
      </c>
      <c r="C108" s="706">
        <v>2165.4400700000001</v>
      </c>
      <c r="D108" s="707">
        <v>-12.041260232798001</v>
      </c>
      <c r="E108" s="713">
        <v>0.99447009714099999</v>
      </c>
      <c r="F108" s="706">
        <v>2129.4079549406802</v>
      </c>
      <c r="G108" s="707">
        <v>354.901325823447</v>
      </c>
      <c r="H108" s="709">
        <v>182.47539</v>
      </c>
      <c r="I108" s="706">
        <v>372.98340000000098</v>
      </c>
      <c r="J108" s="707">
        <v>18.082074176553</v>
      </c>
      <c r="K108" s="714">
        <v>0.175158263654</v>
      </c>
    </row>
    <row r="109" spans="1:11" ht="14.4" customHeight="1" thickBot="1" x14ac:dyDescent="0.35">
      <c r="A109" s="723" t="s">
        <v>431</v>
      </c>
      <c r="B109" s="701">
        <v>1763.7805759369401</v>
      </c>
      <c r="C109" s="701">
        <v>1669.29474</v>
      </c>
      <c r="D109" s="702">
        <v>-94.485835936933995</v>
      </c>
      <c r="E109" s="703">
        <v>0.94642993735900005</v>
      </c>
      <c r="F109" s="701">
        <v>1737.2995909848601</v>
      </c>
      <c r="G109" s="702">
        <v>289.54993183081098</v>
      </c>
      <c r="H109" s="704">
        <v>147.5155</v>
      </c>
      <c r="I109" s="701">
        <v>298.47829000000098</v>
      </c>
      <c r="J109" s="702">
        <v>8.9283581691889999</v>
      </c>
      <c r="K109" s="705">
        <v>0.17180588284699999</v>
      </c>
    </row>
    <row r="110" spans="1:11" ht="14.4" customHeight="1" thickBot="1" x14ac:dyDescent="0.35">
      <c r="A110" s="723" t="s">
        <v>432</v>
      </c>
      <c r="B110" s="701">
        <v>18.067990690193</v>
      </c>
      <c r="C110" s="701">
        <v>118.597670000001</v>
      </c>
      <c r="D110" s="702">
        <v>100.52967930980699</v>
      </c>
      <c r="E110" s="703">
        <v>6.5639656358889997</v>
      </c>
      <c r="F110" s="701">
        <v>0</v>
      </c>
      <c r="G110" s="702">
        <v>0</v>
      </c>
      <c r="H110" s="704">
        <v>0</v>
      </c>
      <c r="I110" s="701">
        <v>3.6783999999999999</v>
      </c>
      <c r="J110" s="702">
        <v>3.6783999999999999</v>
      </c>
      <c r="K110" s="712" t="s">
        <v>329</v>
      </c>
    </row>
    <row r="111" spans="1:11" ht="14.4" customHeight="1" thickBot="1" x14ac:dyDescent="0.35">
      <c r="A111" s="723" t="s">
        <v>433</v>
      </c>
      <c r="B111" s="701">
        <v>0.99009900989999999</v>
      </c>
      <c r="C111" s="701">
        <v>0.96799999999999997</v>
      </c>
      <c r="D111" s="702">
        <v>-2.2099009900000001E-2</v>
      </c>
      <c r="E111" s="703">
        <v>0.97767999999999999</v>
      </c>
      <c r="F111" s="701">
        <v>0.949001930356</v>
      </c>
      <c r="G111" s="702">
        <v>0.158166988392</v>
      </c>
      <c r="H111" s="704">
        <v>0.48399999999999999</v>
      </c>
      <c r="I111" s="701">
        <v>0.48399999999999999</v>
      </c>
      <c r="J111" s="702">
        <v>0.32583301160700001</v>
      </c>
      <c r="K111" s="705">
        <v>0.5100095</v>
      </c>
    </row>
    <row r="112" spans="1:11" ht="14.4" customHeight="1" thickBot="1" x14ac:dyDescent="0.35">
      <c r="A112" s="723" t="s">
        <v>434</v>
      </c>
      <c r="B112" s="701">
        <v>394.64266459577101</v>
      </c>
      <c r="C112" s="701">
        <v>376.57966000000101</v>
      </c>
      <c r="D112" s="702">
        <v>-18.06300459577</v>
      </c>
      <c r="E112" s="703">
        <v>0.95422946828499999</v>
      </c>
      <c r="F112" s="701">
        <v>391.15936202546197</v>
      </c>
      <c r="G112" s="702">
        <v>65.193227004242999</v>
      </c>
      <c r="H112" s="704">
        <v>34.47589</v>
      </c>
      <c r="I112" s="701">
        <v>70.342709999999997</v>
      </c>
      <c r="J112" s="702">
        <v>5.1494829957560002</v>
      </c>
      <c r="K112" s="705">
        <v>0.17983133430699999</v>
      </c>
    </row>
    <row r="113" spans="1:11" ht="14.4" customHeight="1" thickBot="1" x14ac:dyDescent="0.35">
      <c r="A113" s="722" t="s">
        <v>435</v>
      </c>
      <c r="B113" s="706">
        <v>472.01702990920501</v>
      </c>
      <c r="C113" s="706">
        <v>451.47541000000098</v>
      </c>
      <c r="D113" s="707">
        <v>-20.541619909204002</v>
      </c>
      <c r="E113" s="713">
        <v>0.95648118900800005</v>
      </c>
      <c r="F113" s="706">
        <v>404.266896700892</v>
      </c>
      <c r="G113" s="707">
        <v>67.377816116814998</v>
      </c>
      <c r="H113" s="709">
        <v>30.394469999999998</v>
      </c>
      <c r="I113" s="706">
        <v>55.987029999999997</v>
      </c>
      <c r="J113" s="707">
        <v>-11.390786116815001</v>
      </c>
      <c r="K113" s="714">
        <v>0.13849026585300001</v>
      </c>
    </row>
    <row r="114" spans="1:11" ht="14.4" customHeight="1" thickBot="1" x14ac:dyDescent="0.35">
      <c r="A114" s="723" t="s">
        <v>436</v>
      </c>
      <c r="B114" s="701">
        <v>40</v>
      </c>
      <c r="C114" s="701">
        <v>49.398299999999999</v>
      </c>
      <c r="D114" s="702">
        <v>9.3983000000000008</v>
      </c>
      <c r="E114" s="703">
        <v>1.2349574999999999</v>
      </c>
      <c r="F114" s="701">
        <v>39.518399728128998</v>
      </c>
      <c r="G114" s="702">
        <v>6.5863999546879999</v>
      </c>
      <c r="H114" s="704">
        <v>0</v>
      </c>
      <c r="I114" s="701">
        <v>0</v>
      </c>
      <c r="J114" s="702">
        <v>-6.5863999546879999</v>
      </c>
      <c r="K114" s="705">
        <v>0</v>
      </c>
    </row>
    <row r="115" spans="1:11" ht="14.4" customHeight="1" thickBot="1" x14ac:dyDescent="0.35">
      <c r="A115" s="723" t="s">
        <v>437</v>
      </c>
      <c r="B115" s="701">
        <v>323.23471138507699</v>
      </c>
      <c r="C115" s="701">
        <v>282.48354</v>
      </c>
      <c r="D115" s="702">
        <v>-40.751171385075999</v>
      </c>
      <c r="E115" s="703">
        <v>0.87392699499799997</v>
      </c>
      <c r="F115" s="701">
        <v>240.78976487367299</v>
      </c>
      <c r="G115" s="702">
        <v>40.131627478944999</v>
      </c>
      <c r="H115" s="704">
        <v>10.951919999999999</v>
      </c>
      <c r="I115" s="701">
        <v>31.506319999999999</v>
      </c>
      <c r="J115" s="702">
        <v>-8.6253074789450004</v>
      </c>
      <c r="K115" s="705">
        <v>0.13084576089200001</v>
      </c>
    </row>
    <row r="116" spans="1:11" ht="14.4" customHeight="1" thickBot="1" x14ac:dyDescent="0.35">
      <c r="A116" s="723" t="s">
        <v>438</v>
      </c>
      <c r="B116" s="701">
        <v>36.088294655570003</v>
      </c>
      <c r="C116" s="701">
        <v>5.2904</v>
      </c>
      <c r="D116" s="702">
        <v>-30.797894655570001</v>
      </c>
      <c r="E116" s="703">
        <v>0.14659600988300001</v>
      </c>
      <c r="F116" s="701">
        <v>8</v>
      </c>
      <c r="G116" s="702">
        <v>1.333333333333</v>
      </c>
      <c r="H116" s="704">
        <v>0</v>
      </c>
      <c r="I116" s="701">
        <v>0</v>
      </c>
      <c r="J116" s="702">
        <v>-1.333333333333</v>
      </c>
      <c r="K116" s="705">
        <v>0</v>
      </c>
    </row>
    <row r="117" spans="1:11" ht="14.4" customHeight="1" thickBot="1" x14ac:dyDescent="0.35">
      <c r="A117" s="723" t="s">
        <v>439</v>
      </c>
      <c r="B117" s="701">
        <v>18.508436354575998</v>
      </c>
      <c r="C117" s="701">
        <v>5.3115300000000003</v>
      </c>
      <c r="D117" s="702">
        <v>-13.196906354576001</v>
      </c>
      <c r="E117" s="703">
        <v>0.28697886186799998</v>
      </c>
      <c r="F117" s="701">
        <v>4.995173968764</v>
      </c>
      <c r="G117" s="702">
        <v>0.832528994794</v>
      </c>
      <c r="H117" s="704">
        <v>8.5233899999999991</v>
      </c>
      <c r="I117" s="701">
        <v>8.5233899999999991</v>
      </c>
      <c r="J117" s="702">
        <v>7.690861005206</v>
      </c>
      <c r="K117" s="705">
        <v>1.7063249555060001</v>
      </c>
    </row>
    <row r="118" spans="1:11" ht="14.4" customHeight="1" thickBot="1" x14ac:dyDescent="0.35">
      <c r="A118" s="723" t="s">
        <v>440</v>
      </c>
      <c r="B118" s="701">
        <v>54.185587513980998</v>
      </c>
      <c r="C118" s="701">
        <v>107.52633</v>
      </c>
      <c r="D118" s="702">
        <v>53.340742486018002</v>
      </c>
      <c r="E118" s="703">
        <v>1.984408307324</v>
      </c>
      <c r="F118" s="701">
        <v>100.19187479815901</v>
      </c>
      <c r="G118" s="702">
        <v>16.698645799693001</v>
      </c>
      <c r="H118" s="704">
        <v>10.91916</v>
      </c>
      <c r="I118" s="701">
        <v>15.957319999999999</v>
      </c>
      <c r="J118" s="702">
        <v>-0.74132579969300005</v>
      </c>
      <c r="K118" s="705">
        <v>0.15926760560299999</v>
      </c>
    </row>
    <row r="119" spans="1:11" ht="14.4" customHeight="1" thickBot="1" x14ac:dyDescent="0.35">
      <c r="A119" s="723" t="s">
        <v>441</v>
      </c>
      <c r="B119" s="701">
        <v>0</v>
      </c>
      <c r="C119" s="701">
        <v>1.4653099999999999</v>
      </c>
      <c r="D119" s="702">
        <v>1.4653099999999999</v>
      </c>
      <c r="E119" s="711" t="s">
        <v>329</v>
      </c>
      <c r="F119" s="701">
        <v>10.771683332166999</v>
      </c>
      <c r="G119" s="702">
        <v>1.7952805553610001</v>
      </c>
      <c r="H119" s="704">
        <v>0</v>
      </c>
      <c r="I119" s="701">
        <v>0</v>
      </c>
      <c r="J119" s="702">
        <v>-1.7952805553610001</v>
      </c>
      <c r="K119" s="705">
        <v>0</v>
      </c>
    </row>
    <row r="120" spans="1:11" ht="14.4" customHeight="1" thickBot="1" x14ac:dyDescent="0.35">
      <c r="A120" s="722" t="s">
        <v>442</v>
      </c>
      <c r="B120" s="706">
        <v>0</v>
      </c>
      <c r="C120" s="706">
        <v>46.748100000000001</v>
      </c>
      <c r="D120" s="707">
        <v>46.748100000000001</v>
      </c>
      <c r="E120" s="708" t="s">
        <v>329</v>
      </c>
      <c r="F120" s="706">
        <v>32.479769966534001</v>
      </c>
      <c r="G120" s="707">
        <v>5.4132949944220004</v>
      </c>
      <c r="H120" s="709">
        <v>0</v>
      </c>
      <c r="I120" s="706">
        <v>0</v>
      </c>
      <c r="J120" s="707">
        <v>-5.4132949944220004</v>
      </c>
      <c r="K120" s="714">
        <v>0</v>
      </c>
    </row>
    <row r="121" spans="1:11" ht="14.4" customHeight="1" thickBot="1" x14ac:dyDescent="0.35">
      <c r="A121" s="723" t="s">
        <v>443</v>
      </c>
      <c r="B121" s="701">
        <v>0</v>
      </c>
      <c r="C121" s="701">
        <v>46.748100000000001</v>
      </c>
      <c r="D121" s="702">
        <v>46.748100000000001</v>
      </c>
      <c r="E121" s="711" t="s">
        <v>329</v>
      </c>
      <c r="F121" s="701">
        <v>32.479769966534001</v>
      </c>
      <c r="G121" s="702">
        <v>5.4132949944220004</v>
      </c>
      <c r="H121" s="704">
        <v>0</v>
      </c>
      <c r="I121" s="701">
        <v>0</v>
      </c>
      <c r="J121" s="702">
        <v>-5.4132949944220004</v>
      </c>
      <c r="K121" s="705">
        <v>0</v>
      </c>
    </row>
    <row r="122" spans="1:11" ht="14.4" customHeight="1" thickBot="1" x14ac:dyDescent="0.35">
      <c r="A122" s="720" t="s">
        <v>48</v>
      </c>
      <c r="B122" s="701">
        <v>68171.628332920198</v>
      </c>
      <c r="C122" s="701">
        <v>75441.722210000094</v>
      </c>
      <c r="D122" s="702">
        <v>7270.0938770799803</v>
      </c>
      <c r="E122" s="703">
        <v>1.1066439815919999</v>
      </c>
      <c r="F122" s="701">
        <v>77834.963288574698</v>
      </c>
      <c r="G122" s="702">
        <v>12972.4938814291</v>
      </c>
      <c r="H122" s="704">
        <v>6141.00864000001</v>
      </c>
      <c r="I122" s="701">
        <v>12498.422479999999</v>
      </c>
      <c r="J122" s="702">
        <v>-474.07140142908997</v>
      </c>
      <c r="K122" s="705">
        <v>0.16057594109199999</v>
      </c>
    </row>
    <row r="123" spans="1:11" ht="14.4" customHeight="1" thickBot="1" x14ac:dyDescent="0.35">
      <c r="A123" s="726" t="s">
        <v>444</v>
      </c>
      <c r="B123" s="706">
        <v>50170.908332920197</v>
      </c>
      <c r="C123" s="706">
        <v>55621.436330000099</v>
      </c>
      <c r="D123" s="707">
        <v>5450.5279970799402</v>
      </c>
      <c r="E123" s="713">
        <v>1.108639213005</v>
      </c>
      <c r="F123" s="706">
        <v>55861.2</v>
      </c>
      <c r="G123" s="707">
        <v>9310.2000000000007</v>
      </c>
      <c r="H123" s="709">
        <v>4519.2470000000103</v>
      </c>
      <c r="I123" s="706">
        <v>9198.2980000000207</v>
      </c>
      <c r="J123" s="707">
        <v>-111.901999999976</v>
      </c>
      <c r="K123" s="714">
        <v>0.164663451554</v>
      </c>
    </row>
    <row r="124" spans="1:11" ht="14.4" customHeight="1" thickBot="1" x14ac:dyDescent="0.35">
      <c r="A124" s="722" t="s">
        <v>445</v>
      </c>
      <c r="B124" s="706">
        <v>50001.999999999804</v>
      </c>
      <c r="C124" s="706">
        <v>55438.797000000101</v>
      </c>
      <c r="D124" s="707">
        <v>5436.7970000002497</v>
      </c>
      <c r="E124" s="713">
        <v>1.108731590736</v>
      </c>
      <c r="F124" s="706">
        <v>55707.41</v>
      </c>
      <c r="G124" s="707">
        <v>9284.5683333333309</v>
      </c>
      <c r="H124" s="709">
        <v>4503.55800000001</v>
      </c>
      <c r="I124" s="706">
        <v>9150.0360000000201</v>
      </c>
      <c r="J124" s="707">
        <v>-134.532333333309</v>
      </c>
      <c r="K124" s="714">
        <v>0.164251685727</v>
      </c>
    </row>
    <row r="125" spans="1:11" ht="14.4" customHeight="1" thickBot="1" x14ac:dyDescent="0.35">
      <c r="A125" s="723" t="s">
        <v>446</v>
      </c>
      <c r="B125" s="701">
        <v>50001.999999999804</v>
      </c>
      <c r="C125" s="701">
        <v>55438.797000000101</v>
      </c>
      <c r="D125" s="702">
        <v>5436.7970000002497</v>
      </c>
      <c r="E125" s="703">
        <v>1.108731590736</v>
      </c>
      <c r="F125" s="701">
        <v>55707.41</v>
      </c>
      <c r="G125" s="702">
        <v>9284.5683333333309</v>
      </c>
      <c r="H125" s="704">
        <v>4503.55800000001</v>
      </c>
      <c r="I125" s="701">
        <v>9150.0360000000201</v>
      </c>
      <c r="J125" s="702">
        <v>-134.532333333309</v>
      </c>
      <c r="K125" s="705">
        <v>0.164251685727</v>
      </c>
    </row>
    <row r="126" spans="1:11" ht="14.4" customHeight="1" thickBot="1" x14ac:dyDescent="0.35">
      <c r="A126" s="722" t="s">
        <v>447</v>
      </c>
      <c r="B126" s="706">
        <v>0</v>
      </c>
      <c r="C126" s="706">
        <v>-6.0166700000000004</v>
      </c>
      <c r="D126" s="707">
        <v>-6.0166700000000004</v>
      </c>
      <c r="E126" s="708" t="s">
        <v>380</v>
      </c>
      <c r="F126" s="706">
        <v>0</v>
      </c>
      <c r="G126" s="707">
        <v>0</v>
      </c>
      <c r="H126" s="709">
        <v>0</v>
      </c>
      <c r="I126" s="706">
        <v>0</v>
      </c>
      <c r="J126" s="707">
        <v>0</v>
      </c>
      <c r="K126" s="710" t="s">
        <v>329</v>
      </c>
    </row>
    <row r="127" spans="1:11" ht="14.4" customHeight="1" thickBot="1" x14ac:dyDescent="0.35">
      <c r="A127" s="723" t="s">
        <v>448</v>
      </c>
      <c r="B127" s="701">
        <v>0</v>
      </c>
      <c r="C127" s="701">
        <v>-6.0166700000000004</v>
      </c>
      <c r="D127" s="702">
        <v>-6.0166700000000004</v>
      </c>
      <c r="E127" s="711" t="s">
        <v>380</v>
      </c>
      <c r="F127" s="701">
        <v>0</v>
      </c>
      <c r="G127" s="702">
        <v>0</v>
      </c>
      <c r="H127" s="704">
        <v>0</v>
      </c>
      <c r="I127" s="701">
        <v>0</v>
      </c>
      <c r="J127" s="702">
        <v>0</v>
      </c>
      <c r="K127" s="712" t="s">
        <v>329</v>
      </c>
    </row>
    <row r="128" spans="1:11" ht="14.4" customHeight="1" thickBot="1" x14ac:dyDescent="0.35">
      <c r="A128" s="722" t="s">
        <v>449</v>
      </c>
      <c r="B128" s="706">
        <v>49.742332920309003</v>
      </c>
      <c r="C128" s="706">
        <v>43.2</v>
      </c>
      <c r="D128" s="707">
        <v>-6.5423329203089997</v>
      </c>
      <c r="E128" s="713">
        <v>0.86847555118099995</v>
      </c>
      <c r="F128" s="706">
        <v>45.48</v>
      </c>
      <c r="G128" s="707">
        <v>7.58</v>
      </c>
      <c r="H128" s="709">
        <v>3.6</v>
      </c>
      <c r="I128" s="706">
        <v>7.2</v>
      </c>
      <c r="J128" s="707">
        <v>-0.37999999999900003</v>
      </c>
      <c r="K128" s="714">
        <v>0.158311345646</v>
      </c>
    </row>
    <row r="129" spans="1:11" ht="14.4" customHeight="1" thickBot="1" x14ac:dyDescent="0.35">
      <c r="A129" s="723" t="s">
        <v>450</v>
      </c>
      <c r="B129" s="701">
        <v>49.742332920309003</v>
      </c>
      <c r="C129" s="701">
        <v>43.2</v>
      </c>
      <c r="D129" s="702">
        <v>-6.5423329203089997</v>
      </c>
      <c r="E129" s="703">
        <v>0.86847555118099995</v>
      </c>
      <c r="F129" s="701">
        <v>45.48</v>
      </c>
      <c r="G129" s="702">
        <v>7.58</v>
      </c>
      <c r="H129" s="704">
        <v>3.6</v>
      </c>
      <c r="I129" s="701">
        <v>7.2</v>
      </c>
      <c r="J129" s="702">
        <v>-0.37999999999900003</v>
      </c>
      <c r="K129" s="705">
        <v>0.158311345646</v>
      </c>
    </row>
    <row r="130" spans="1:11" ht="14.4" customHeight="1" thickBot="1" x14ac:dyDescent="0.35">
      <c r="A130" s="722" t="s">
        <v>451</v>
      </c>
      <c r="B130" s="706">
        <v>119.166</v>
      </c>
      <c r="C130" s="706">
        <v>113.206</v>
      </c>
      <c r="D130" s="707">
        <v>-5.9599999999989999</v>
      </c>
      <c r="E130" s="713">
        <v>0.94998573418499999</v>
      </c>
      <c r="F130" s="706">
        <v>108.31</v>
      </c>
      <c r="G130" s="707">
        <v>18.051666666666002</v>
      </c>
      <c r="H130" s="709">
        <v>11.339</v>
      </c>
      <c r="I130" s="706">
        <v>24.562000000000001</v>
      </c>
      <c r="J130" s="707">
        <v>6.5103333333329996</v>
      </c>
      <c r="K130" s="714">
        <v>0.22677499769100001</v>
      </c>
    </row>
    <row r="131" spans="1:11" ht="14.4" customHeight="1" thickBot="1" x14ac:dyDescent="0.35">
      <c r="A131" s="723" t="s">
        <v>452</v>
      </c>
      <c r="B131" s="701">
        <v>119.166</v>
      </c>
      <c r="C131" s="701">
        <v>113.206</v>
      </c>
      <c r="D131" s="702">
        <v>-5.9599999999989999</v>
      </c>
      <c r="E131" s="703">
        <v>0.94998573418499999</v>
      </c>
      <c r="F131" s="701">
        <v>108.31</v>
      </c>
      <c r="G131" s="702">
        <v>18.051666666666002</v>
      </c>
      <c r="H131" s="704">
        <v>11.339</v>
      </c>
      <c r="I131" s="701">
        <v>24.562000000000001</v>
      </c>
      <c r="J131" s="702">
        <v>6.5103333333329996</v>
      </c>
      <c r="K131" s="705">
        <v>0.22677499769100001</v>
      </c>
    </row>
    <row r="132" spans="1:11" ht="14.4" customHeight="1" thickBot="1" x14ac:dyDescent="0.35">
      <c r="A132" s="725" t="s">
        <v>453</v>
      </c>
      <c r="B132" s="701">
        <v>0</v>
      </c>
      <c r="C132" s="701">
        <v>32.25</v>
      </c>
      <c r="D132" s="702">
        <v>32.25</v>
      </c>
      <c r="E132" s="711" t="s">
        <v>329</v>
      </c>
      <c r="F132" s="701">
        <v>0</v>
      </c>
      <c r="G132" s="702">
        <v>0</v>
      </c>
      <c r="H132" s="704">
        <v>0.75</v>
      </c>
      <c r="I132" s="701">
        <v>16.5</v>
      </c>
      <c r="J132" s="702">
        <v>16.5</v>
      </c>
      <c r="K132" s="712" t="s">
        <v>329</v>
      </c>
    </row>
    <row r="133" spans="1:11" ht="14.4" customHeight="1" thickBot="1" x14ac:dyDescent="0.35">
      <c r="A133" s="723" t="s">
        <v>454</v>
      </c>
      <c r="B133" s="701">
        <v>0</v>
      </c>
      <c r="C133" s="701">
        <v>32.25</v>
      </c>
      <c r="D133" s="702">
        <v>32.25</v>
      </c>
      <c r="E133" s="711" t="s">
        <v>329</v>
      </c>
      <c r="F133" s="701">
        <v>0</v>
      </c>
      <c r="G133" s="702">
        <v>0</v>
      </c>
      <c r="H133" s="704">
        <v>0.75</v>
      </c>
      <c r="I133" s="701">
        <v>16.5</v>
      </c>
      <c r="J133" s="702">
        <v>16.5</v>
      </c>
      <c r="K133" s="712" t="s">
        <v>329</v>
      </c>
    </row>
    <row r="134" spans="1:11" ht="14.4" customHeight="1" thickBot="1" x14ac:dyDescent="0.35">
      <c r="A134" s="721" t="s">
        <v>455</v>
      </c>
      <c r="B134" s="701">
        <v>17000.68</v>
      </c>
      <c r="C134" s="701">
        <v>18709.33368</v>
      </c>
      <c r="D134" s="702">
        <v>1708.6536800000499</v>
      </c>
      <c r="E134" s="703">
        <v>1.1005050197990001</v>
      </c>
      <c r="F134" s="701">
        <v>20751.830000000002</v>
      </c>
      <c r="G134" s="702">
        <v>3458.6383333333301</v>
      </c>
      <c r="H134" s="704">
        <v>1531.4589900000001</v>
      </c>
      <c r="I134" s="701">
        <v>3116.6166800000101</v>
      </c>
      <c r="J134" s="702">
        <v>-342.02165333332601</v>
      </c>
      <c r="K134" s="705">
        <v>0.150185148972</v>
      </c>
    </row>
    <row r="135" spans="1:11" ht="14.4" customHeight="1" thickBot="1" x14ac:dyDescent="0.35">
      <c r="A135" s="722" t="s">
        <v>456</v>
      </c>
      <c r="B135" s="706">
        <v>4500.1800000000103</v>
      </c>
      <c r="C135" s="706">
        <v>4992.3933900000102</v>
      </c>
      <c r="D135" s="707">
        <v>492.21339000000199</v>
      </c>
      <c r="E135" s="713">
        <v>1.109376378278</v>
      </c>
      <c r="F135" s="706">
        <v>5561.5099999999902</v>
      </c>
      <c r="G135" s="707">
        <v>926.91833333333204</v>
      </c>
      <c r="H135" s="709">
        <v>405.38200000000103</v>
      </c>
      <c r="I135" s="706">
        <v>824.98269000000198</v>
      </c>
      <c r="J135" s="707">
        <v>-101.93564333333001</v>
      </c>
      <c r="K135" s="714">
        <v>0.14833789564300001</v>
      </c>
    </row>
    <row r="136" spans="1:11" ht="14.4" customHeight="1" thickBot="1" x14ac:dyDescent="0.35">
      <c r="A136" s="723" t="s">
        <v>457</v>
      </c>
      <c r="B136" s="701">
        <v>4500.1800000000103</v>
      </c>
      <c r="C136" s="701">
        <v>4992.3933900000102</v>
      </c>
      <c r="D136" s="702">
        <v>492.21339000000199</v>
      </c>
      <c r="E136" s="703">
        <v>1.109376378278</v>
      </c>
      <c r="F136" s="701">
        <v>5561.5099999999902</v>
      </c>
      <c r="G136" s="702">
        <v>926.91833333333204</v>
      </c>
      <c r="H136" s="704">
        <v>405.38200000000103</v>
      </c>
      <c r="I136" s="701">
        <v>824.98269000000198</v>
      </c>
      <c r="J136" s="702">
        <v>-101.93564333333001</v>
      </c>
      <c r="K136" s="705">
        <v>0.14833789564300001</v>
      </c>
    </row>
    <row r="137" spans="1:11" ht="14.4" customHeight="1" thickBot="1" x14ac:dyDescent="0.35">
      <c r="A137" s="722" t="s">
        <v>458</v>
      </c>
      <c r="B137" s="706">
        <v>12500.5</v>
      </c>
      <c r="C137" s="706">
        <v>13718.98602</v>
      </c>
      <c r="D137" s="707">
        <v>1218.4860200000401</v>
      </c>
      <c r="E137" s="713">
        <v>1.0974749826000001</v>
      </c>
      <c r="F137" s="706">
        <v>15190.32</v>
      </c>
      <c r="G137" s="707">
        <v>2531.7199999999998</v>
      </c>
      <c r="H137" s="709">
        <v>1126.07699</v>
      </c>
      <c r="I137" s="706">
        <v>2291.6339899999998</v>
      </c>
      <c r="J137" s="707">
        <v>-240.08600999999501</v>
      </c>
      <c r="K137" s="714">
        <v>0.15086146901399999</v>
      </c>
    </row>
    <row r="138" spans="1:11" ht="14.4" customHeight="1" thickBot="1" x14ac:dyDescent="0.35">
      <c r="A138" s="723" t="s">
        <v>459</v>
      </c>
      <c r="B138" s="701">
        <v>12500.5</v>
      </c>
      <c r="C138" s="701">
        <v>13718.98602</v>
      </c>
      <c r="D138" s="702">
        <v>1218.4860200000401</v>
      </c>
      <c r="E138" s="703">
        <v>1.0974749826000001</v>
      </c>
      <c r="F138" s="701">
        <v>15190.32</v>
      </c>
      <c r="G138" s="702">
        <v>2531.7199999999998</v>
      </c>
      <c r="H138" s="704">
        <v>1126.07699</v>
      </c>
      <c r="I138" s="701">
        <v>2291.6339899999998</v>
      </c>
      <c r="J138" s="702">
        <v>-240.08600999999501</v>
      </c>
      <c r="K138" s="705">
        <v>0.15086146901399999</v>
      </c>
    </row>
    <row r="139" spans="1:11" ht="14.4" customHeight="1" thickBot="1" x14ac:dyDescent="0.35">
      <c r="A139" s="722" t="s">
        <v>460</v>
      </c>
      <c r="B139" s="706">
        <v>0</v>
      </c>
      <c r="C139" s="706">
        <v>-0.54122999999999999</v>
      </c>
      <c r="D139" s="707">
        <v>-0.54122999999999999</v>
      </c>
      <c r="E139" s="708" t="s">
        <v>380</v>
      </c>
      <c r="F139" s="706">
        <v>0</v>
      </c>
      <c r="G139" s="707">
        <v>0</v>
      </c>
      <c r="H139" s="709">
        <v>0</v>
      </c>
      <c r="I139" s="706">
        <v>0</v>
      </c>
      <c r="J139" s="707">
        <v>0</v>
      </c>
      <c r="K139" s="710" t="s">
        <v>329</v>
      </c>
    </row>
    <row r="140" spans="1:11" ht="14.4" customHeight="1" thickBot="1" x14ac:dyDescent="0.35">
      <c r="A140" s="723" t="s">
        <v>461</v>
      </c>
      <c r="B140" s="701">
        <v>0</v>
      </c>
      <c r="C140" s="701">
        <v>-0.54122999999999999</v>
      </c>
      <c r="D140" s="702">
        <v>-0.54122999999999999</v>
      </c>
      <c r="E140" s="711" t="s">
        <v>380</v>
      </c>
      <c r="F140" s="701">
        <v>0</v>
      </c>
      <c r="G140" s="702">
        <v>0</v>
      </c>
      <c r="H140" s="704">
        <v>0</v>
      </c>
      <c r="I140" s="701">
        <v>0</v>
      </c>
      <c r="J140" s="702">
        <v>0</v>
      </c>
      <c r="K140" s="712" t="s">
        <v>329</v>
      </c>
    </row>
    <row r="141" spans="1:11" ht="14.4" customHeight="1" thickBot="1" x14ac:dyDescent="0.35">
      <c r="A141" s="722" t="s">
        <v>462</v>
      </c>
      <c r="B141" s="706">
        <v>0</v>
      </c>
      <c r="C141" s="706">
        <v>-1.5044999999999999</v>
      </c>
      <c r="D141" s="707">
        <v>-1.5044999999999999</v>
      </c>
      <c r="E141" s="708" t="s">
        <v>380</v>
      </c>
      <c r="F141" s="706">
        <v>0</v>
      </c>
      <c r="G141" s="707">
        <v>0</v>
      </c>
      <c r="H141" s="709">
        <v>0</v>
      </c>
      <c r="I141" s="706">
        <v>0</v>
      </c>
      <c r="J141" s="707">
        <v>0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-1.5044999999999999</v>
      </c>
      <c r="D142" s="702">
        <v>-1.5044999999999999</v>
      </c>
      <c r="E142" s="711" t="s">
        <v>380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1" t="s">
        <v>464</v>
      </c>
      <c r="B143" s="701">
        <v>1000.04</v>
      </c>
      <c r="C143" s="701">
        <v>1110.9521999999999</v>
      </c>
      <c r="D143" s="702">
        <v>110.91219999999799</v>
      </c>
      <c r="E143" s="703">
        <v>1.1109077636889999</v>
      </c>
      <c r="F143" s="701">
        <v>1221.9332885747201</v>
      </c>
      <c r="G143" s="702">
        <v>203.655548095787</v>
      </c>
      <c r="H143" s="704">
        <v>90.30265</v>
      </c>
      <c r="I143" s="701">
        <v>183.5078</v>
      </c>
      <c r="J143" s="702">
        <v>-20.147748095786</v>
      </c>
      <c r="K143" s="705">
        <v>0.15017824763000001</v>
      </c>
    </row>
    <row r="144" spans="1:11" ht="14.4" customHeight="1" thickBot="1" x14ac:dyDescent="0.35">
      <c r="A144" s="722" t="s">
        <v>465</v>
      </c>
      <c r="B144" s="706">
        <v>1000.04</v>
      </c>
      <c r="C144" s="706">
        <v>1110.9521999999999</v>
      </c>
      <c r="D144" s="707">
        <v>110.91219999999799</v>
      </c>
      <c r="E144" s="713">
        <v>1.1109077636889999</v>
      </c>
      <c r="F144" s="706">
        <v>1221.9332885747201</v>
      </c>
      <c r="G144" s="707">
        <v>203.655548095787</v>
      </c>
      <c r="H144" s="709">
        <v>90.30265</v>
      </c>
      <c r="I144" s="706">
        <v>183.5078</v>
      </c>
      <c r="J144" s="707">
        <v>-20.147748095786</v>
      </c>
      <c r="K144" s="714">
        <v>0.15017824763000001</v>
      </c>
    </row>
    <row r="145" spans="1:11" ht="14.4" customHeight="1" thickBot="1" x14ac:dyDescent="0.35">
      <c r="A145" s="723" t="s">
        <v>466</v>
      </c>
      <c r="B145" s="701">
        <v>1000.04</v>
      </c>
      <c r="C145" s="701">
        <v>1110.9521999999999</v>
      </c>
      <c r="D145" s="702">
        <v>110.91219999999799</v>
      </c>
      <c r="E145" s="703">
        <v>1.1109077636889999</v>
      </c>
      <c r="F145" s="701">
        <v>1221.9332885747201</v>
      </c>
      <c r="G145" s="702">
        <v>203.655548095787</v>
      </c>
      <c r="H145" s="704">
        <v>90.30265</v>
      </c>
      <c r="I145" s="701">
        <v>183.5078</v>
      </c>
      <c r="J145" s="702">
        <v>-20.147748095786</v>
      </c>
      <c r="K145" s="705">
        <v>0.15017824763000001</v>
      </c>
    </row>
    <row r="146" spans="1:11" ht="14.4" customHeight="1" thickBot="1" x14ac:dyDescent="0.35">
      <c r="A146" s="720" t="s">
        <v>467</v>
      </c>
      <c r="B146" s="701">
        <v>32.223402536168997</v>
      </c>
      <c r="C146" s="701">
        <v>325.95855</v>
      </c>
      <c r="D146" s="702">
        <v>293.73514746383103</v>
      </c>
      <c r="E146" s="703">
        <v>10.115584461761999</v>
      </c>
      <c r="F146" s="701">
        <v>196.957532391905</v>
      </c>
      <c r="G146" s="702">
        <v>32.826255398649998</v>
      </c>
      <c r="H146" s="704">
        <v>13.786</v>
      </c>
      <c r="I146" s="701">
        <v>13.786</v>
      </c>
      <c r="J146" s="702">
        <v>-19.04025539865</v>
      </c>
      <c r="K146" s="705">
        <v>6.9994784320000003E-2</v>
      </c>
    </row>
    <row r="147" spans="1:11" ht="14.4" customHeight="1" thickBot="1" x14ac:dyDescent="0.35">
      <c r="A147" s="721" t="s">
        <v>468</v>
      </c>
      <c r="B147" s="701">
        <v>32.223402536168997</v>
      </c>
      <c r="C147" s="701">
        <v>325.95855</v>
      </c>
      <c r="D147" s="702">
        <v>293.73514746383103</v>
      </c>
      <c r="E147" s="703">
        <v>10.115584461761999</v>
      </c>
      <c r="F147" s="701">
        <v>196.957532391905</v>
      </c>
      <c r="G147" s="702">
        <v>32.826255398649998</v>
      </c>
      <c r="H147" s="704">
        <v>13.786</v>
      </c>
      <c r="I147" s="701">
        <v>13.786</v>
      </c>
      <c r="J147" s="702">
        <v>-19.04025539865</v>
      </c>
      <c r="K147" s="705">
        <v>6.9994784320000003E-2</v>
      </c>
    </row>
    <row r="148" spans="1:11" ht="14.4" customHeight="1" thickBot="1" x14ac:dyDescent="0.35">
      <c r="A148" s="722" t="s">
        <v>469</v>
      </c>
      <c r="B148" s="706">
        <v>0</v>
      </c>
      <c r="C148" s="706">
        <v>125.33055</v>
      </c>
      <c r="D148" s="707">
        <v>125.33055</v>
      </c>
      <c r="E148" s="708" t="s">
        <v>329</v>
      </c>
      <c r="F148" s="706">
        <v>28.276952579654001</v>
      </c>
      <c r="G148" s="707">
        <v>4.7128254299419998</v>
      </c>
      <c r="H148" s="709">
        <v>13.786</v>
      </c>
      <c r="I148" s="706">
        <v>13.786</v>
      </c>
      <c r="J148" s="707">
        <v>9.0731745700570006</v>
      </c>
      <c r="K148" s="714">
        <v>0.48753485585700002</v>
      </c>
    </row>
    <row r="149" spans="1:11" ht="14.4" customHeight="1" thickBot="1" x14ac:dyDescent="0.35">
      <c r="A149" s="723" t="s">
        <v>470</v>
      </c>
      <c r="B149" s="701">
        <v>0</v>
      </c>
      <c r="C149" s="701">
        <v>4.8935500000000003</v>
      </c>
      <c r="D149" s="702">
        <v>4.8935500000000003</v>
      </c>
      <c r="E149" s="711" t="s">
        <v>329</v>
      </c>
      <c r="F149" s="701">
        <v>28.276952579654001</v>
      </c>
      <c r="G149" s="702">
        <v>4.7128254299419998</v>
      </c>
      <c r="H149" s="704">
        <v>2.1589999999999998</v>
      </c>
      <c r="I149" s="701">
        <v>2.1589999999999998</v>
      </c>
      <c r="J149" s="702">
        <v>-2.553825429942</v>
      </c>
      <c r="K149" s="705">
        <v>7.6351933395000002E-2</v>
      </c>
    </row>
    <row r="150" spans="1:11" ht="14.4" customHeight="1" thickBot="1" x14ac:dyDescent="0.35">
      <c r="A150" s="723" t="s">
        <v>471</v>
      </c>
      <c r="B150" s="701">
        <v>0</v>
      </c>
      <c r="C150" s="701">
        <v>-2.3410000000000002</v>
      </c>
      <c r="D150" s="702">
        <v>-2.3410000000000002</v>
      </c>
      <c r="E150" s="711" t="s">
        <v>380</v>
      </c>
      <c r="F150" s="701">
        <v>0</v>
      </c>
      <c r="G150" s="702">
        <v>0</v>
      </c>
      <c r="H150" s="704">
        <v>0</v>
      </c>
      <c r="I150" s="701">
        <v>0</v>
      </c>
      <c r="J150" s="702">
        <v>0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37.950000000000003</v>
      </c>
      <c r="D151" s="702">
        <v>37.950000000000003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0</v>
      </c>
      <c r="J151" s="702">
        <v>0</v>
      </c>
      <c r="K151" s="712" t="s">
        <v>329</v>
      </c>
    </row>
    <row r="152" spans="1:11" ht="14.4" customHeight="1" thickBot="1" x14ac:dyDescent="0.35">
      <c r="A152" s="723" t="s">
        <v>473</v>
      </c>
      <c r="B152" s="701">
        <v>0</v>
      </c>
      <c r="C152" s="701">
        <v>84.608000000000004</v>
      </c>
      <c r="D152" s="702">
        <v>84.608000000000004</v>
      </c>
      <c r="E152" s="711" t="s">
        <v>329</v>
      </c>
      <c r="F152" s="701">
        <v>0</v>
      </c>
      <c r="G152" s="702">
        <v>0</v>
      </c>
      <c r="H152" s="704">
        <v>11.627000000000001</v>
      </c>
      <c r="I152" s="701">
        <v>11.627000000000001</v>
      </c>
      <c r="J152" s="702">
        <v>11.627000000000001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0.22</v>
      </c>
      <c r="D153" s="702">
        <v>0.22</v>
      </c>
      <c r="E153" s="711" t="s">
        <v>380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5" t="s">
        <v>475</v>
      </c>
      <c r="B154" s="701">
        <v>0</v>
      </c>
      <c r="C154" s="701">
        <v>179.28800000000001</v>
      </c>
      <c r="D154" s="702">
        <v>179.28800000000001</v>
      </c>
      <c r="E154" s="711" t="s">
        <v>329</v>
      </c>
      <c r="F154" s="701">
        <v>168.68057981225101</v>
      </c>
      <c r="G154" s="702">
        <v>28.113429968708001</v>
      </c>
      <c r="H154" s="704">
        <v>0</v>
      </c>
      <c r="I154" s="701">
        <v>0</v>
      </c>
      <c r="J154" s="702">
        <v>-28.113429968708001</v>
      </c>
      <c r="K154" s="705">
        <v>0</v>
      </c>
    </row>
    <row r="155" spans="1:11" ht="14.4" customHeight="1" thickBot="1" x14ac:dyDescent="0.35">
      <c r="A155" s="723" t="s">
        <v>476</v>
      </c>
      <c r="B155" s="701">
        <v>0</v>
      </c>
      <c r="C155" s="701">
        <v>179.28800000000001</v>
      </c>
      <c r="D155" s="702">
        <v>179.28800000000001</v>
      </c>
      <c r="E155" s="711" t="s">
        <v>329</v>
      </c>
      <c r="F155" s="701">
        <v>168.68057981225101</v>
      </c>
      <c r="G155" s="702">
        <v>28.113429968708001</v>
      </c>
      <c r="H155" s="704">
        <v>0</v>
      </c>
      <c r="I155" s="701">
        <v>0</v>
      </c>
      <c r="J155" s="702">
        <v>-28.113429968708001</v>
      </c>
      <c r="K155" s="705">
        <v>0</v>
      </c>
    </row>
    <row r="156" spans="1:11" ht="14.4" customHeight="1" thickBot="1" x14ac:dyDescent="0.35">
      <c r="A156" s="725" t="s">
        <v>477</v>
      </c>
      <c r="B156" s="701">
        <v>32.223402536168997</v>
      </c>
      <c r="C156" s="701">
        <v>19.54</v>
      </c>
      <c r="D156" s="702">
        <v>-12.683402536169</v>
      </c>
      <c r="E156" s="703">
        <v>0.60639158071699995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3" t="s">
        <v>478</v>
      </c>
      <c r="B157" s="701">
        <v>32.223402536168997</v>
      </c>
      <c r="C157" s="701">
        <v>19.54</v>
      </c>
      <c r="D157" s="702">
        <v>-12.683402536169</v>
      </c>
      <c r="E157" s="703">
        <v>0.60639158071699995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" customHeight="1" thickBot="1" x14ac:dyDescent="0.35">
      <c r="A158" s="725" t="s">
        <v>479</v>
      </c>
      <c r="B158" s="701">
        <v>0</v>
      </c>
      <c r="C158" s="701">
        <v>1.8</v>
      </c>
      <c r="D158" s="702">
        <v>1.8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" customHeight="1" thickBot="1" x14ac:dyDescent="0.35">
      <c r="A159" s="723" t="s">
        <v>480</v>
      </c>
      <c r="B159" s="701">
        <v>0</v>
      </c>
      <c r="C159" s="701">
        <v>1.8</v>
      </c>
      <c r="D159" s="702">
        <v>1.8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0" t="s">
        <v>481</v>
      </c>
      <c r="B160" s="701">
        <v>3976.44709880653</v>
      </c>
      <c r="C160" s="701">
        <v>4273.60707000001</v>
      </c>
      <c r="D160" s="702">
        <v>297.159971193481</v>
      </c>
      <c r="E160" s="703">
        <v>1.074730019992</v>
      </c>
      <c r="F160" s="701">
        <v>3814.6457012728602</v>
      </c>
      <c r="G160" s="702">
        <v>635.77428354547601</v>
      </c>
      <c r="H160" s="704">
        <v>323.43410000000102</v>
      </c>
      <c r="I160" s="701">
        <v>607.02833000000101</v>
      </c>
      <c r="J160" s="702">
        <v>-28.745953545475</v>
      </c>
      <c r="K160" s="705">
        <v>0.15913098555800001</v>
      </c>
    </row>
    <row r="161" spans="1:11" ht="14.4" customHeight="1" thickBot="1" x14ac:dyDescent="0.35">
      <c r="A161" s="721" t="s">
        <v>482</v>
      </c>
      <c r="B161" s="701">
        <v>3019.44709880653</v>
      </c>
      <c r="C161" s="701">
        <v>2766.92400000001</v>
      </c>
      <c r="D161" s="702">
        <v>-252.52309880652101</v>
      </c>
      <c r="E161" s="703">
        <v>0.91636776848699997</v>
      </c>
      <c r="F161" s="701">
        <v>2880.99999999996</v>
      </c>
      <c r="G161" s="702">
        <v>480.16666666665998</v>
      </c>
      <c r="H161" s="704">
        <v>234.65605000000099</v>
      </c>
      <c r="I161" s="701">
        <v>473.66611000000103</v>
      </c>
      <c r="J161" s="702">
        <v>-6.5005566666580004</v>
      </c>
      <c r="K161" s="705">
        <v>0.16441031239100001</v>
      </c>
    </row>
    <row r="162" spans="1:11" ht="14.4" customHeight="1" thickBot="1" x14ac:dyDescent="0.35">
      <c r="A162" s="722" t="s">
        <v>483</v>
      </c>
      <c r="B162" s="706">
        <v>3019.44709880653</v>
      </c>
      <c r="C162" s="706">
        <v>2762.39</v>
      </c>
      <c r="D162" s="707">
        <v>-257.05709880652103</v>
      </c>
      <c r="E162" s="713">
        <v>0.91486616907100005</v>
      </c>
      <c r="F162" s="706">
        <v>2880.99999999996</v>
      </c>
      <c r="G162" s="707">
        <v>480.16666666665998</v>
      </c>
      <c r="H162" s="709">
        <v>234.65605000000099</v>
      </c>
      <c r="I162" s="706">
        <v>473.66611000000103</v>
      </c>
      <c r="J162" s="707">
        <v>-6.5005566666580004</v>
      </c>
      <c r="K162" s="714">
        <v>0.16441031239100001</v>
      </c>
    </row>
    <row r="163" spans="1:11" ht="14.4" customHeight="1" thickBot="1" x14ac:dyDescent="0.35">
      <c r="A163" s="723" t="s">
        <v>484</v>
      </c>
      <c r="B163" s="701">
        <v>580.91731105420399</v>
      </c>
      <c r="C163" s="701">
        <v>588.80700000000104</v>
      </c>
      <c r="D163" s="702">
        <v>7.8896889457960002</v>
      </c>
      <c r="E163" s="703">
        <v>1.013581431979</v>
      </c>
      <c r="F163" s="701">
        <v>605.99999999999102</v>
      </c>
      <c r="G163" s="702">
        <v>100.99999999999901</v>
      </c>
      <c r="H163" s="704">
        <v>49.3446</v>
      </c>
      <c r="I163" s="701">
        <v>98.689210000000003</v>
      </c>
      <c r="J163" s="702">
        <v>-2.3107899999980002</v>
      </c>
      <c r="K163" s="705">
        <v>0.162853481848</v>
      </c>
    </row>
    <row r="164" spans="1:11" ht="14.4" customHeight="1" thickBot="1" x14ac:dyDescent="0.35">
      <c r="A164" s="723" t="s">
        <v>485</v>
      </c>
      <c r="B164" s="701">
        <v>1130.9509325958199</v>
      </c>
      <c r="C164" s="701">
        <v>1015.587</v>
      </c>
      <c r="D164" s="702">
        <v>-115.363932595816</v>
      </c>
      <c r="E164" s="703">
        <v>0.89799386580700002</v>
      </c>
      <c r="F164" s="701">
        <v>1010.99999999999</v>
      </c>
      <c r="G164" s="702">
        <v>168.49999999999801</v>
      </c>
      <c r="H164" s="704">
        <v>78.17407</v>
      </c>
      <c r="I164" s="701">
        <v>162.49861000000001</v>
      </c>
      <c r="J164" s="702">
        <v>-6.0013899999970004</v>
      </c>
      <c r="K164" s="705">
        <v>0.16073057368900001</v>
      </c>
    </row>
    <row r="165" spans="1:11" ht="14.4" customHeight="1" thickBot="1" x14ac:dyDescent="0.35">
      <c r="A165" s="723" t="s">
        <v>486</v>
      </c>
      <c r="B165" s="701">
        <v>115.09647536867</v>
      </c>
      <c r="C165" s="701">
        <v>108.3</v>
      </c>
      <c r="D165" s="702">
        <v>-6.7964753686700003</v>
      </c>
      <c r="E165" s="703">
        <v>0.94094975239699996</v>
      </c>
      <c r="F165" s="701">
        <v>107.999999999998</v>
      </c>
      <c r="G165" s="702">
        <v>17.999999999999002</v>
      </c>
      <c r="H165" s="704">
        <v>10.823</v>
      </c>
      <c r="I165" s="701">
        <v>19.847999999999999</v>
      </c>
      <c r="J165" s="702">
        <v>1.8480000000000001</v>
      </c>
      <c r="K165" s="705">
        <v>0.183777777777</v>
      </c>
    </row>
    <row r="166" spans="1:11" ht="14.4" customHeight="1" thickBot="1" x14ac:dyDescent="0.35">
      <c r="A166" s="723" t="s">
        <v>487</v>
      </c>
      <c r="B166" s="701">
        <v>105.97802884361801</v>
      </c>
      <c r="C166" s="701">
        <v>101.208</v>
      </c>
      <c r="D166" s="702">
        <v>-4.7700288436170002</v>
      </c>
      <c r="E166" s="703">
        <v>0.95499039852199996</v>
      </c>
      <c r="F166" s="701">
        <v>102.999999999998</v>
      </c>
      <c r="G166" s="702">
        <v>17.166666666666</v>
      </c>
      <c r="H166" s="704">
        <v>8.4764499999999998</v>
      </c>
      <c r="I166" s="701">
        <v>16.9529</v>
      </c>
      <c r="J166" s="702">
        <v>-0.213766666666</v>
      </c>
      <c r="K166" s="705">
        <v>0.164591262135</v>
      </c>
    </row>
    <row r="167" spans="1:11" ht="14.4" customHeight="1" thickBot="1" x14ac:dyDescent="0.35">
      <c r="A167" s="723" t="s">
        <v>488</v>
      </c>
      <c r="B167" s="701">
        <v>1086.5043509442201</v>
      </c>
      <c r="C167" s="701">
        <v>948.48800000000199</v>
      </c>
      <c r="D167" s="702">
        <v>-138.016350944214</v>
      </c>
      <c r="E167" s="703">
        <v>0.87297211389499996</v>
      </c>
      <c r="F167" s="701">
        <v>1052.99999999998</v>
      </c>
      <c r="G167" s="702">
        <v>175.49999999999699</v>
      </c>
      <c r="H167" s="704">
        <v>87.83793</v>
      </c>
      <c r="I167" s="701">
        <v>175.67739</v>
      </c>
      <c r="J167" s="702">
        <v>0.177390000002</v>
      </c>
      <c r="K167" s="705">
        <v>0.16683512820499999</v>
      </c>
    </row>
    <row r="168" spans="1:11" ht="14.4" customHeight="1" thickBot="1" x14ac:dyDescent="0.35">
      <c r="A168" s="722" t="s">
        <v>489</v>
      </c>
      <c r="B168" s="706">
        <v>0</v>
      </c>
      <c r="C168" s="706">
        <v>4.5339999999999998</v>
      </c>
      <c r="D168" s="707">
        <v>4.5339999999999998</v>
      </c>
      <c r="E168" s="708" t="s">
        <v>329</v>
      </c>
      <c r="F168" s="706">
        <v>0</v>
      </c>
      <c r="G168" s="707">
        <v>0</v>
      </c>
      <c r="H168" s="709">
        <v>0</v>
      </c>
      <c r="I168" s="706">
        <v>0</v>
      </c>
      <c r="J168" s="707">
        <v>0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2.0710000000000002</v>
      </c>
      <c r="D169" s="702">
        <v>2.0710000000000002</v>
      </c>
      <c r="E169" s="711" t="s">
        <v>329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2.4630000000000001</v>
      </c>
      <c r="D170" s="702">
        <v>2.4630000000000001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1" t="s">
        <v>492</v>
      </c>
      <c r="B171" s="701">
        <v>957</v>
      </c>
      <c r="C171" s="701">
        <v>1506.68307</v>
      </c>
      <c r="D171" s="702">
        <v>549.683070000003</v>
      </c>
      <c r="E171" s="703">
        <v>1.574381473354</v>
      </c>
      <c r="F171" s="701">
        <v>933.64570127290096</v>
      </c>
      <c r="G171" s="702">
        <v>155.607616878817</v>
      </c>
      <c r="H171" s="704">
        <v>88.778049999999993</v>
      </c>
      <c r="I171" s="701">
        <v>133.36222000000001</v>
      </c>
      <c r="J171" s="702">
        <v>-22.245396878815999</v>
      </c>
      <c r="K171" s="705">
        <v>0.14284028707900001</v>
      </c>
    </row>
    <row r="172" spans="1:11" ht="14.4" customHeight="1" thickBot="1" x14ac:dyDescent="0.35">
      <c r="A172" s="722" t="s">
        <v>493</v>
      </c>
      <c r="B172" s="706">
        <v>957</v>
      </c>
      <c r="C172" s="706">
        <v>1075.4212299999999</v>
      </c>
      <c r="D172" s="707">
        <v>118.42123000000301</v>
      </c>
      <c r="E172" s="713">
        <v>1.12374214211</v>
      </c>
      <c r="F172" s="706">
        <v>889.98331662686303</v>
      </c>
      <c r="G172" s="707">
        <v>148.330552771144</v>
      </c>
      <c r="H172" s="709">
        <v>20.028770000000002</v>
      </c>
      <c r="I172" s="706">
        <v>20.028770000000002</v>
      </c>
      <c r="J172" s="707">
        <v>-128.30178277114399</v>
      </c>
      <c r="K172" s="714">
        <v>2.2504657813000001E-2</v>
      </c>
    </row>
    <row r="173" spans="1:11" ht="14.4" customHeight="1" thickBot="1" x14ac:dyDescent="0.35">
      <c r="A173" s="723" t="s">
        <v>494</v>
      </c>
      <c r="B173" s="701">
        <v>957</v>
      </c>
      <c r="C173" s="701">
        <v>891.33711000000199</v>
      </c>
      <c r="D173" s="702">
        <v>-65.662889999997006</v>
      </c>
      <c r="E173" s="703">
        <v>0.93138673981099995</v>
      </c>
      <c r="F173" s="701">
        <v>889.98331662686303</v>
      </c>
      <c r="G173" s="702">
        <v>148.330552771144</v>
      </c>
      <c r="H173" s="704">
        <v>12.00441</v>
      </c>
      <c r="I173" s="701">
        <v>12.00441</v>
      </c>
      <c r="J173" s="702">
        <v>-136.32614277114399</v>
      </c>
      <c r="K173" s="705">
        <v>1.3488353967000001E-2</v>
      </c>
    </row>
    <row r="174" spans="1:11" ht="14.4" customHeight="1" thickBot="1" x14ac:dyDescent="0.35">
      <c r="A174" s="723" t="s">
        <v>495</v>
      </c>
      <c r="B174" s="701">
        <v>0</v>
      </c>
      <c r="C174" s="701">
        <v>184.08412000000101</v>
      </c>
      <c r="D174" s="702">
        <v>184.08412000000101</v>
      </c>
      <c r="E174" s="711" t="s">
        <v>329</v>
      </c>
      <c r="F174" s="701">
        <v>0</v>
      </c>
      <c r="G174" s="702">
        <v>0</v>
      </c>
      <c r="H174" s="704">
        <v>8.0243599999999997</v>
      </c>
      <c r="I174" s="701">
        <v>8.0243599999999997</v>
      </c>
      <c r="J174" s="702">
        <v>8.0243599999999997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68.961539999999999</v>
      </c>
      <c r="D175" s="707">
        <v>68.961539999999999</v>
      </c>
      <c r="E175" s="708" t="s">
        <v>329</v>
      </c>
      <c r="F175" s="706">
        <v>1.255947392173</v>
      </c>
      <c r="G175" s="707">
        <v>0.209324565362</v>
      </c>
      <c r="H175" s="709">
        <v>39.77028</v>
      </c>
      <c r="I175" s="706">
        <v>64.498450000000005</v>
      </c>
      <c r="J175" s="707">
        <v>64.289125434637</v>
      </c>
      <c r="K175" s="714">
        <v>51.354420099071</v>
      </c>
    </row>
    <row r="176" spans="1:11" ht="14.4" customHeight="1" thickBot="1" x14ac:dyDescent="0.35">
      <c r="A176" s="723" t="s">
        <v>497</v>
      </c>
      <c r="B176" s="701">
        <v>0</v>
      </c>
      <c r="C176" s="701">
        <v>6.99</v>
      </c>
      <c r="D176" s="702">
        <v>6.99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44.063360000000003</v>
      </c>
      <c r="D177" s="702">
        <v>44.063360000000003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19.81617</v>
      </c>
      <c r="J177" s="702">
        <v>19.81617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12.342180000000001</v>
      </c>
      <c r="D178" s="702">
        <v>12.342180000000001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4.9119999999999999</v>
      </c>
      <c r="J178" s="702">
        <v>4.9119999999999999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0</v>
      </c>
      <c r="D179" s="702">
        <v>0</v>
      </c>
      <c r="E179" s="711" t="s">
        <v>329</v>
      </c>
      <c r="F179" s="701">
        <v>0</v>
      </c>
      <c r="G179" s="702">
        <v>0</v>
      </c>
      <c r="H179" s="704">
        <v>39.77028</v>
      </c>
      <c r="I179" s="701">
        <v>39.77028</v>
      </c>
      <c r="J179" s="702">
        <v>39.77028</v>
      </c>
      <c r="K179" s="712" t="s">
        <v>380</v>
      </c>
    </row>
    <row r="180" spans="1:11" ht="14.4" customHeight="1" thickBot="1" x14ac:dyDescent="0.35">
      <c r="A180" s="723" t="s">
        <v>501</v>
      </c>
      <c r="B180" s="701">
        <v>0</v>
      </c>
      <c r="C180" s="701">
        <v>5.5659999999999998</v>
      </c>
      <c r="D180" s="702">
        <v>5.5659999999999998</v>
      </c>
      <c r="E180" s="711" t="s">
        <v>380</v>
      </c>
      <c r="F180" s="701">
        <v>1.255947392173</v>
      </c>
      <c r="G180" s="702">
        <v>0.209324565362</v>
      </c>
      <c r="H180" s="704">
        <v>0</v>
      </c>
      <c r="I180" s="701">
        <v>0</v>
      </c>
      <c r="J180" s="702">
        <v>-0.209324565362</v>
      </c>
      <c r="K180" s="705">
        <v>0</v>
      </c>
    </row>
    <row r="181" spans="1:11" ht="14.4" customHeight="1" thickBot="1" x14ac:dyDescent="0.35">
      <c r="A181" s="722" t="s">
        <v>502</v>
      </c>
      <c r="B181" s="706">
        <v>0</v>
      </c>
      <c r="C181" s="706">
        <v>19.844000000000001</v>
      </c>
      <c r="D181" s="707">
        <v>19.844000000000001</v>
      </c>
      <c r="E181" s="708" t="s">
        <v>329</v>
      </c>
      <c r="F181" s="706">
        <v>42.406437253862997</v>
      </c>
      <c r="G181" s="707">
        <v>7.06773954231</v>
      </c>
      <c r="H181" s="709">
        <v>0</v>
      </c>
      <c r="I181" s="706">
        <v>0</v>
      </c>
      <c r="J181" s="707">
        <v>-7.06773954231</v>
      </c>
      <c r="K181" s="714">
        <v>0</v>
      </c>
    </row>
    <row r="182" spans="1:11" ht="14.4" customHeight="1" thickBot="1" x14ac:dyDescent="0.35">
      <c r="A182" s="723" t="s">
        <v>503</v>
      </c>
      <c r="B182" s="701">
        <v>0</v>
      </c>
      <c r="C182" s="701">
        <v>19.844000000000001</v>
      </c>
      <c r="D182" s="702">
        <v>19.844000000000001</v>
      </c>
      <c r="E182" s="711" t="s">
        <v>380</v>
      </c>
      <c r="F182" s="701">
        <v>42.406437253862997</v>
      </c>
      <c r="G182" s="702">
        <v>7.06773954231</v>
      </c>
      <c r="H182" s="704">
        <v>0</v>
      </c>
      <c r="I182" s="701">
        <v>0</v>
      </c>
      <c r="J182" s="702">
        <v>-7.06773954231</v>
      </c>
      <c r="K182" s="705">
        <v>0</v>
      </c>
    </row>
    <row r="183" spans="1:11" ht="14.4" customHeight="1" thickBot="1" x14ac:dyDescent="0.35">
      <c r="A183" s="722" t="s">
        <v>504</v>
      </c>
      <c r="B183" s="706">
        <v>0</v>
      </c>
      <c r="C183" s="706">
        <v>332.47501</v>
      </c>
      <c r="D183" s="707">
        <v>332.47501</v>
      </c>
      <c r="E183" s="708" t="s">
        <v>329</v>
      </c>
      <c r="F183" s="706">
        <v>0</v>
      </c>
      <c r="G183" s="707">
        <v>0</v>
      </c>
      <c r="H183" s="709">
        <v>0</v>
      </c>
      <c r="I183" s="706">
        <v>0</v>
      </c>
      <c r="J183" s="707">
        <v>0</v>
      </c>
      <c r="K183" s="710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33.880000000000003</v>
      </c>
      <c r="D184" s="702">
        <v>33.880000000000003</v>
      </c>
      <c r="E184" s="711" t="s">
        <v>380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3" t="s">
        <v>506</v>
      </c>
      <c r="B185" s="701">
        <v>0</v>
      </c>
      <c r="C185" s="701">
        <v>298.59501</v>
      </c>
      <c r="D185" s="702">
        <v>298.59501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2" t="s">
        <v>507</v>
      </c>
      <c r="B186" s="706">
        <v>0</v>
      </c>
      <c r="C186" s="706">
        <v>9.9812899999999996</v>
      </c>
      <c r="D186" s="707">
        <v>9.9812899999999996</v>
      </c>
      <c r="E186" s="708" t="s">
        <v>329</v>
      </c>
      <c r="F186" s="706">
        <v>0</v>
      </c>
      <c r="G186" s="707">
        <v>0</v>
      </c>
      <c r="H186" s="709">
        <v>28.978999999999999</v>
      </c>
      <c r="I186" s="706">
        <v>48.835000000000001</v>
      </c>
      <c r="J186" s="707">
        <v>48.835000000000001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9.9812899999999996</v>
      </c>
      <c r="D187" s="702">
        <v>9.9812899999999996</v>
      </c>
      <c r="E187" s="711" t="s">
        <v>329</v>
      </c>
      <c r="F187" s="701">
        <v>0</v>
      </c>
      <c r="G187" s="702">
        <v>0</v>
      </c>
      <c r="H187" s="704">
        <v>28.978999999999999</v>
      </c>
      <c r="I187" s="701">
        <v>48.835000000000001</v>
      </c>
      <c r="J187" s="702">
        <v>48.835000000000001</v>
      </c>
      <c r="K187" s="712" t="s">
        <v>329</v>
      </c>
    </row>
    <row r="188" spans="1:11" ht="14.4" customHeight="1" thickBot="1" x14ac:dyDescent="0.35">
      <c r="A188" s="719" t="s">
        <v>509</v>
      </c>
      <c r="B188" s="701">
        <v>120869.03536913201</v>
      </c>
      <c r="C188" s="701">
        <v>124783.83848999999</v>
      </c>
      <c r="D188" s="702">
        <v>3914.8031208684702</v>
      </c>
      <c r="E188" s="703">
        <v>1.0323888008940001</v>
      </c>
      <c r="F188" s="701">
        <v>145345.23585739499</v>
      </c>
      <c r="G188" s="702">
        <v>24224.205976232501</v>
      </c>
      <c r="H188" s="704">
        <v>15395.89012</v>
      </c>
      <c r="I188" s="701">
        <v>25505.848600000001</v>
      </c>
      <c r="J188" s="702">
        <v>1281.6426237675</v>
      </c>
      <c r="K188" s="705">
        <v>0.17548458640199999</v>
      </c>
    </row>
    <row r="189" spans="1:11" ht="14.4" customHeight="1" thickBot="1" x14ac:dyDescent="0.35">
      <c r="A189" s="720" t="s">
        <v>510</v>
      </c>
      <c r="B189" s="701">
        <v>120787.10595001301</v>
      </c>
      <c r="C189" s="701">
        <v>124581.49149</v>
      </c>
      <c r="D189" s="702">
        <v>3794.38553998724</v>
      </c>
      <c r="E189" s="703">
        <v>1.0314138293990001</v>
      </c>
      <c r="F189" s="701">
        <v>145180.13633573201</v>
      </c>
      <c r="G189" s="702">
        <v>24196.6893892886</v>
      </c>
      <c r="H189" s="704">
        <v>15392.63978</v>
      </c>
      <c r="I189" s="701">
        <v>25483.480490000002</v>
      </c>
      <c r="J189" s="702">
        <v>1286.7911007113501</v>
      </c>
      <c r="K189" s="705">
        <v>0.17553007686300001</v>
      </c>
    </row>
    <row r="190" spans="1:11" ht="14.4" customHeight="1" thickBot="1" x14ac:dyDescent="0.35">
      <c r="A190" s="721" t="s">
        <v>511</v>
      </c>
      <c r="B190" s="701">
        <v>120787.10595001301</v>
      </c>
      <c r="C190" s="701">
        <v>124581.49149</v>
      </c>
      <c r="D190" s="702">
        <v>3794.38553998724</v>
      </c>
      <c r="E190" s="703">
        <v>1.0314138293990001</v>
      </c>
      <c r="F190" s="701">
        <v>145180.13633573201</v>
      </c>
      <c r="G190" s="702">
        <v>24196.6893892886</v>
      </c>
      <c r="H190" s="704">
        <v>15392.63978</v>
      </c>
      <c r="I190" s="701">
        <v>25483.480490000002</v>
      </c>
      <c r="J190" s="702">
        <v>1286.7911007113501</v>
      </c>
      <c r="K190" s="705">
        <v>0.17553007686300001</v>
      </c>
    </row>
    <row r="191" spans="1:11" ht="14.4" customHeight="1" thickBot="1" x14ac:dyDescent="0.35">
      <c r="A191" s="722" t="s">
        <v>512</v>
      </c>
      <c r="B191" s="706">
        <v>316.144216937122</v>
      </c>
      <c r="C191" s="706">
        <v>443.03795000000002</v>
      </c>
      <c r="D191" s="707">
        <v>126.893733062878</v>
      </c>
      <c r="E191" s="713">
        <v>1.4013792638439999</v>
      </c>
      <c r="F191" s="706">
        <v>470.87855490812399</v>
      </c>
      <c r="G191" s="707">
        <v>78.479759151354003</v>
      </c>
      <c r="H191" s="709">
        <v>40.043959999998997</v>
      </c>
      <c r="I191" s="706">
        <v>52.917700000000004</v>
      </c>
      <c r="J191" s="707">
        <v>-25.562059151353999</v>
      </c>
      <c r="K191" s="714">
        <v>0.11238078151600001</v>
      </c>
    </row>
    <row r="192" spans="1:11" ht="14.4" customHeight="1" thickBot="1" x14ac:dyDescent="0.35">
      <c r="A192" s="723" t="s">
        <v>513</v>
      </c>
      <c r="B192" s="701">
        <v>5.1496440323019996</v>
      </c>
      <c r="C192" s="701">
        <v>3.8479399999999999</v>
      </c>
      <c r="D192" s="702">
        <v>-1.3017040323019999</v>
      </c>
      <c r="E192" s="703">
        <v>0.74722446364499995</v>
      </c>
      <c r="F192" s="701">
        <v>3.7998215560870001</v>
      </c>
      <c r="G192" s="702">
        <v>0.633303592681</v>
      </c>
      <c r="H192" s="704">
        <v>0.27932000000000001</v>
      </c>
      <c r="I192" s="701">
        <v>0.32890999999999998</v>
      </c>
      <c r="J192" s="702">
        <v>-0.30439359268100002</v>
      </c>
      <c r="K192" s="705">
        <v>8.6559327889999996E-2</v>
      </c>
    </row>
    <row r="193" spans="1:11" ht="14.4" customHeight="1" thickBot="1" x14ac:dyDescent="0.35">
      <c r="A193" s="723" t="s">
        <v>514</v>
      </c>
      <c r="B193" s="701">
        <v>0.46435309452500001</v>
      </c>
      <c r="C193" s="701">
        <v>8.8999999999999996E-2</v>
      </c>
      <c r="D193" s="702">
        <v>-0.37535309452499999</v>
      </c>
      <c r="E193" s="703">
        <v>0.19166449206200001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3" t="s">
        <v>515</v>
      </c>
      <c r="B194" s="701">
        <v>211.78192334087601</v>
      </c>
      <c r="C194" s="701">
        <v>244.87449000000001</v>
      </c>
      <c r="D194" s="702">
        <v>33.092566659124003</v>
      </c>
      <c r="E194" s="703">
        <v>1.156257749184</v>
      </c>
      <c r="F194" s="701">
        <v>238.84344494678899</v>
      </c>
      <c r="G194" s="702">
        <v>39.807240824464003</v>
      </c>
      <c r="H194" s="704">
        <v>38.956999999998999</v>
      </c>
      <c r="I194" s="701">
        <v>51.478749999999003</v>
      </c>
      <c r="J194" s="702">
        <v>11.671509175535</v>
      </c>
      <c r="K194" s="705">
        <v>0.21553344288500001</v>
      </c>
    </row>
    <row r="195" spans="1:11" ht="14.4" customHeight="1" thickBot="1" x14ac:dyDescent="0.35">
      <c r="A195" s="723" t="s">
        <v>516</v>
      </c>
      <c r="B195" s="701">
        <v>96.953573020088996</v>
      </c>
      <c r="C195" s="701">
        <v>192.17083</v>
      </c>
      <c r="D195" s="702">
        <v>95.217256979910005</v>
      </c>
      <c r="E195" s="703">
        <v>1.982091263002</v>
      </c>
      <c r="F195" s="701">
        <v>226.021021007846</v>
      </c>
      <c r="G195" s="702">
        <v>37.670170167974</v>
      </c>
      <c r="H195" s="704">
        <v>0.80763999999900005</v>
      </c>
      <c r="I195" s="701">
        <v>0.80763999999900005</v>
      </c>
      <c r="J195" s="702">
        <v>-36.862530167974001</v>
      </c>
      <c r="K195" s="705">
        <v>3.5732959539999999E-3</v>
      </c>
    </row>
    <row r="196" spans="1:11" ht="14.4" customHeight="1" thickBot="1" x14ac:dyDescent="0.35">
      <c r="A196" s="723" t="s">
        <v>517</v>
      </c>
      <c r="B196" s="701">
        <v>1.794723449328</v>
      </c>
      <c r="C196" s="701">
        <v>2.0556899999999998</v>
      </c>
      <c r="D196" s="702">
        <v>0.260966550671</v>
      </c>
      <c r="E196" s="703">
        <v>1.1454076675539999</v>
      </c>
      <c r="F196" s="701">
        <v>2.2142673974010001</v>
      </c>
      <c r="G196" s="702">
        <v>0.36904456623300003</v>
      </c>
      <c r="H196" s="704">
        <v>0</v>
      </c>
      <c r="I196" s="701">
        <v>0.3024</v>
      </c>
      <c r="J196" s="702">
        <v>-6.6644566232999997E-2</v>
      </c>
      <c r="K196" s="705">
        <v>0.13656887165199999</v>
      </c>
    </row>
    <row r="197" spans="1:11" ht="14.4" customHeight="1" thickBot="1" x14ac:dyDescent="0.35">
      <c r="A197" s="722" t="s">
        <v>518</v>
      </c>
      <c r="B197" s="706">
        <v>667.37925703453402</v>
      </c>
      <c r="C197" s="706">
        <v>153.22248999999999</v>
      </c>
      <c r="D197" s="707">
        <v>-514.15676703453403</v>
      </c>
      <c r="E197" s="713">
        <v>0.229588331349</v>
      </c>
      <c r="F197" s="706">
        <v>0</v>
      </c>
      <c r="G197" s="707">
        <v>0</v>
      </c>
      <c r="H197" s="709">
        <v>0</v>
      </c>
      <c r="I197" s="706">
        <v>0</v>
      </c>
      <c r="J197" s="707">
        <v>0</v>
      </c>
      <c r="K197" s="710" t="s">
        <v>329</v>
      </c>
    </row>
    <row r="198" spans="1:11" ht="14.4" customHeight="1" thickBot="1" x14ac:dyDescent="0.35">
      <c r="A198" s="723" t="s">
        <v>519</v>
      </c>
      <c r="B198" s="701">
        <v>666.51611040758303</v>
      </c>
      <c r="C198" s="701">
        <v>151.72522000000001</v>
      </c>
      <c r="D198" s="702">
        <v>-514.79089040758299</v>
      </c>
      <c r="E198" s="703">
        <v>0.22763923876799999</v>
      </c>
      <c r="F198" s="701">
        <v>0</v>
      </c>
      <c r="G198" s="702">
        <v>0</v>
      </c>
      <c r="H198" s="704">
        <v>0</v>
      </c>
      <c r="I198" s="701">
        <v>0</v>
      </c>
      <c r="J198" s="702">
        <v>0</v>
      </c>
      <c r="K198" s="712" t="s">
        <v>329</v>
      </c>
    </row>
    <row r="199" spans="1:11" ht="14.4" customHeight="1" thickBot="1" x14ac:dyDescent="0.35">
      <c r="A199" s="723" t="s">
        <v>520</v>
      </c>
      <c r="B199" s="701">
        <v>0.86314662695099997</v>
      </c>
      <c r="C199" s="701">
        <v>1.4972700000000001</v>
      </c>
      <c r="D199" s="702">
        <v>0.63412337304800004</v>
      </c>
      <c r="E199" s="703">
        <v>1.7346647177279999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5" t="s">
        <v>521</v>
      </c>
      <c r="B200" s="701">
        <v>160.516729332441</v>
      </c>
      <c r="C200" s="701">
        <v>188.67465999999999</v>
      </c>
      <c r="D200" s="702">
        <v>28.157930667557999</v>
      </c>
      <c r="E200" s="703">
        <v>1.175420535819</v>
      </c>
      <c r="F200" s="701">
        <v>105.223861874962</v>
      </c>
      <c r="G200" s="702">
        <v>17.537310312492998</v>
      </c>
      <c r="H200" s="704">
        <v>28.96341</v>
      </c>
      <c r="I200" s="701">
        <v>31.916419999999999</v>
      </c>
      <c r="J200" s="702">
        <v>14.379109687506</v>
      </c>
      <c r="K200" s="705">
        <v>0.30331922276200002</v>
      </c>
    </row>
    <row r="201" spans="1:11" ht="14.4" customHeight="1" thickBot="1" x14ac:dyDescent="0.3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1.9634194957260001</v>
      </c>
      <c r="G201" s="702">
        <v>0.32723658262100003</v>
      </c>
      <c r="H201" s="704">
        <v>0.46279999999900001</v>
      </c>
      <c r="I201" s="701">
        <v>0.46279999999900001</v>
      </c>
      <c r="J201" s="702">
        <v>0.13556341737800001</v>
      </c>
      <c r="K201" s="705">
        <v>0.235711217601</v>
      </c>
    </row>
    <row r="202" spans="1:11" ht="14.4" customHeight="1" thickBot="1" x14ac:dyDescent="0.35">
      <c r="A202" s="723" t="s">
        <v>523</v>
      </c>
      <c r="B202" s="701">
        <v>0</v>
      </c>
      <c r="C202" s="701">
        <v>0</v>
      </c>
      <c r="D202" s="702">
        <v>0</v>
      </c>
      <c r="E202" s="703">
        <v>1</v>
      </c>
      <c r="F202" s="701">
        <v>103.260442379235</v>
      </c>
      <c r="G202" s="702">
        <v>17.210073729872001</v>
      </c>
      <c r="H202" s="704">
        <v>28.500610000000002</v>
      </c>
      <c r="I202" s="701">
        <v>31.453620000000001</v>
      </c>
      <c r="J202" s="702">
        <v>14.243546270127</v>
      </c>
      <c r="K202" s="705">
        <v>0.304604738032</v>
      </c>
    </row>
    <row r="203" spans="1:11" ht="14.4" customHeight="1" thickBot="1" x14ac:dyDescent="0.35">
      <c r="A203" s="723" t="s">
        <v>524</v>
      </c>
      <c r="B203" s="701">
        <v>56.740276004723</v>
      </c>
      <c r="C203" s="701">
        <v>164.30627999999999</v>
      </c>
      <c r="D203" s="702">
        <v>107.566003995277</v>
      </c>
      <c r="E203" s="703">
        <v>2.8957610284849999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103.776453327718</v>
      </c>
      <c r="C204" s="701">
        <v>24.368379999999998</v>
      </c>
      <c r="D204" s="702">
        <v>-79.408073327717005</v>
      </c>
      <c r="E204" s="703">
        <v>0.23481608032000001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2" t="s">
        <v>526</v>
      </c>
      <c r="B205" s="706">
        <v>0</v>
      </c>
      <c r="C205" s="706">
        <v>-11.447800000000001</v>
      </c>
      <c r="D205" s="707">
        <v>-11.447800000000001</v>
      </c>
      <c r="E205" s="708" t="s">
        <v>329</v>
      </c>
      <c r="F205" s="706">
        <v>0</v>
      </c>
      <c r="G205" s="707">
        <v>0</v>
      </c>
      <c r="H205" s="709">
        <v>0</v>
      </c>
      <c r="I205" s="706">
        <v>0</v>
      </c>
      <c r="J205" s="707">
        <v>0</v>
      </c>
      <c r="K205" s="710" t="s">
        <v>329</v>
      </c>
    </row>
    <row r="206" spans="1:11" ht="14.4" customHeight="1" thickBot="1" x14ac:dyDescent="0.35">
      <c r="A206" s="723" t="s">
        <v>527</v>
      </c>
      <c r="B206" s="701">
        <v>0</v>
      </c>
      <c r="C206" s="701">
        <v>-11.447800000000001</v>
      </c>
      <c r="D206" s="702">
        <v>-11.447800000000001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6.6600000000000006E-2</v>
      </c>
      <c r="D207" s="707">
        <v>6.6600000000000006E-2</v>
      </c>
      <c r="E207" s="708" t="s">
        <v>380</v>
      </c>
      <c r="F207" s="706">
        <v>6.9800323910999995E-2</v>
      </c>
      <c r="G207" s="707">
        <v>1.1633387318E-2</v>
      </c>
      <c r="H207" s="709">
        <v>0</v>
      </c>
      <c r="I207" s="706">
        <v>0</v>
      </c>
      <c r="J207" s="707">
        <v>-1.1633387318E-2</v>
      </c>
      <c r="K207" s="714">
        <v>0</v>
      </c>
    </row>
    <row r="208" spans="1:11" ht="14.4" customHeight="1" thickBot="1" x14ac:dyDescent="0.35">
      <c r="A208" s="723" t="s">
        <v>529</v>
      </c>
      <c r="B208" s="701">
        <v>0</v>
      </c>
      <c r="C208" s="701">
        <v>6.6600000000000006E-2</v>
      </c>
      <c r="D208" s="702">
        <v>6.6600000000000006E-2</v>
      </c>
      <c r="E208" s="711" t="s">
        <v>380</v>
      </c>
      <c r="F208" s="701">
        <v>6.9800323910999995E-2</v>
      </c>
      <c r="G208" s="702">
        <v>1.1633387318E-2</v>
      </c>
      <c r="H208" s="704">
        <v>0</v>
      </c>
      <c r="I208" s="701">
        <v>0</v>
      </c>
      <c r="J208" s="702">
        <v>-1.1633387318E-2</v>
      </c>
      <c r="K208" s="705">
        <v>0</v>
      </c>
    </row>
    <row r="209" spans="1:11" ht="14.4" customHeight="1" thickBot="1" x14ac:dyDescent="0.35">
      <c r="A209" s="722" t="s">
        <v>530</v>
      </c>
      <c r="B209" s="706">
        <v>119643.06574670901</v>
      </c>
      <c r="C209" s="706">
        <v>120495.93902000001</v>
      </c>
      <c r="D209" s="707">
        <v>852.87327329130505</v>
      </c>
      <c r="E209" s="713">
        <v>1.0071284806009999</v>
      </c>
      <c r="F209" s="706">
        <v>144603.96411862501</v>
      </c>
      <c r="G209" s="707">
        <v>24100.660686437499</v>
      </c>
      <c r="H209" s="709">
        <v>14158.585520000001</v>
      </c>
      <c r="I209" s="706">
        <v>24095.077689999998</v>
      </c>
      <c r="J209" s="707">
        <v>-5.5829964374780001</v>
      </c>
      <c r="K209" s="714">
        <v>0.16662805779100001</v>
      </c>
    </row>
    <row r="210" spans="1:11" ht="14.4" customHeight="1" thickBot="1" x14ac:dyDescent="0.35">
      <c r="A210" s="723" t="s">
        <v>531</v>
      </c>
      <c r="B210" s="701">
        <v>50059.872619012698</v>
      </c>
      <c r="C210" s="701">
        <v>48172.603000000003</v>
      </c>
      <c r="D210" s="702">
        <v>-1887.2696190126501</v>
      </c>
      <c r="E210" s="703">
        <v>0.96229975187100003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" customHeight="1" thickBot="1" x14ac:dyDescent="0.35">
      <c r="A211" s="723" t="s">
        <v>532</v>
      </c>
      <c r="B211" s="701">
        <v>69583.193127695995</v>
      </c>
      <c r="C211" s="701">
        <v>72323.336020000002</v>
      </c>
      <c r="D211" s="702">
        <v>2740.1428923039898</v>
      </c>
      <c r="E211" s="703">
        <v>1.039379378397</v>
      </c>
      <c r="F211" s="701">
        <v>144603.96411862501</v>
      </c>
      <c r="G211" s="702">
        <v>24100.660686437499</v>
      </c>
      <c r="H211" s="704">
        <v>14158.585520000001</v>
      </c>
      <c r="I211" s="701">
        <v>24095.077689999998</v>
      </c>
      <c r="J211" s="702">
        <v>-5.5829964374780001</v>
      </c>
      <c r="K211" s="705">
        <v>0.16662805779100001</v>
      </c>
    </row>
    <row r="212" spans="1:11" ht="14.4" customHeight="1" thickBot="1" x14ac:dyDescent="0.35">
      <c r="A212" s="722" t="s">
        <v>533</v>
      </c>
      <c r="B212" s="706">
        <v>0</v>
      </c>
      <c r="C212" s="706">
        <v>3311.9985700000002</v>
      </c>
      <c r="D212" s="707">
        <v>3311.9985700000002</v>
      </c>
      <c r="E212" s="708" t="s">
        <v>329</v>
      </c>
      <c r="F212" s="706">
        <v>0</v>
      </c>
      <c r="G212" s="707">
        <v>0</v>
      </c>
      <c r="H212" s="709">
        <v>1165.0468900000001</v>
      </c>
      <c r="I212" s="706">
        <v>1303.5686800000001</v>
      </c>
      <c r="J212" s="707">
        <v>1303.5686800000001</v>
      </c>
      <c r="K212" s="710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1067.06772</v>
      </c>
      <c r="D213" s="702">
        <v>1067.06772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2244.9308500000002</v>
      </c>
      <c r="D214" s="702">
        <v>2244.9308500000002</v>
      </c>
      <c r="E214" s="711" t="s">
        <v>329</v>
      </c>
      <c r="F214" s="701">
        <v>0</v>
      </c>
      <c r="G214" s="702">
        <v>0</v>
      </c>
      <c r="H214" s="704">
        <v>1165.0468900000001</v>
      </c>
      <c r="I214" s="701">
        <v>1303.5686800000001</v>
      </c>
      <c r="J214" s="702">
        <v>1303.5686800000001</v>
      </c>
      <c r="K214" s="712" t="s">
        <v>329</v>
      </c>
    </row>
    <row r="215" spans="1:11" ht="14.4" customHeight="1" thickBot="1" x14ac:dyDescent="0.35">
      <c r="A215" s="720" t="s">
        <v>536</v>
      </c>
      <c r="B215" s="701">
        <v>6.2401003981079999</v>
      </c>
      <c r="C215" s="701">
        <v>70.218450000000004</v>
      </c>
      <c r="D215" s="702">
        <v>63.978349601890997</v>
      </c>
      <c r="E215" s="703">
        <v>11.252775679904</v>
      </c>
      <c r="F215" s="701">
        <v>39.146778102380999</v>
      </c>
      <c r="G215" s="702">
        <v>6.5244630170629998</v>
      </c>
      <c r="H215" s="704">
        <v>0.75033999999900003</v>
      </c>
      <c r="I215" s="701">
        <v>17.368110000000001</v>
      </c>
      <c r="J215" s="702">
        <v>10.843646982936001</v>
      </c>
      <c r="K215" s="705">
        <v>0.44366639713099998</v>
      </c>
    </row>
    <row r="216" spans="1:11" ht="14.4" customHeight="1" thickBot="1" x14ac:dyDescent="0.35">
      <c r="A216" s="721" t="s">
        <v>537</v>
      </c>
      <c r="B216" s="701">
        <v>0</v>
      </c>
      <c r="C216" s="701">
        <v>32.25</v>
      </c>
      <c r="D216" s="702">
        <v>32.25</v>
      </c>
      <c r="E216" s="711" t="s">
        <v>329</v>
      </c>
      <c r="F216" s="701">
        <v>35.719561218232002</v>
      </c>
      <c r="G216" s="702">
        <v>5.953260203038</v>
      </c>
      <c r="H216" s="704">
        <v>0.74999999999900002</v>
      </c>
      <c r="I216" s="701">
        <v>16.5</v>
      </c>
      <c r="J216" s="702">
        <v>10.546739796961001</v>
      </c>
      <c r="K216" s="705">
        <v>0.46193176615999998</v>
      </c>
    </row>
    <row r="217" spans="1:11" ht="14.4" customHeight="1" thickBot="1" x14ac:dyDescent="0.35">
      <c r="A217" s="722" t="s">
        <v>538</v>
      </c>
      <c r="B217" s="706">
        <v>0</v>
      </c>
      <c r="C217" s="706">
        <v>32.25</v>
      </c>
      <c r="D217" s="707">
        <v>32.25</v>
      </c>
      <c r="E217" s="708" t="s">
        <v>329</v>
      </c>
      <c r="F217" s="706">
        <v>35.719561218232002</v>
      </c>
      <c r="G217" s="707">
        <v>5.953260203038</v>
      </c>
      <c r="H217" s="709">
        <v>0.74999999999900002</v>
      </c>
      <c r="I217" s="706">
        <v>16.5</v>
      </c>
      <c r="J217" s="707">
        <v>10.546739796961001</v>
      </c>
      <c r="K217" s="714">
        <v>0.46193176615999998</v>
      </c>
    </row>
    <row r="218" spans="1:11" ht="14.4" customHeight="1" thickBot="1" x14ac:dyDescent="0.35">
      <c r="A218" s="723" t="s">
        <v>539</v>
      </c>
      <c r="B218" s="701">
        <v>0</v>
      </c>
      <c r="C218" s="701">
        <v>32.25</v>
      </c>
      <c r="D218" s="702">
        <v>32.25</v>
      </c>
      <c r="E218" s="711" t="s">
        <v>329</v>
      </c>
      <c r="F218" s="701">
        <v>35.719561218232002</v>
      </c>
      <c r="G218" s="702">
        <v>5.953260203038</v>
      </c>
      <c r="H218" s="704">
        <v>0.74999999999900002</v>
      </c>
      <c r="I218" s="701">
        <v>16.5</v>
      </c>
      <c r="J218" s="702">
        <v>10.546739796961001</v>
      </c>
      <c r="K218" s="705">
        <v>0.46193176615999998</v>
      </c>
    </row>
    <row r="219" spans="1:11" ht="14.4" customHeight="1" thickBot="1" x14ac:dyDescent="0.35">
      <c r="A219" s="726" t="s">
        <v>540</v>
      </c>
      <c r="B219" s="706">
        <v>6.2401003981079999</v>
      </c>
      <c r="C219" s="706">
        <v>37.968449999999997</v>
      </c>
      <c r="D219" s="707">
        <v>31.728349601891001</v>
      </c>
      <c r="E219" s="713">
        <v>6.0845896023570001</v>
      </c>
      <c r="F219" s="706">
        <v>3.4272168841489998</v>
      </c>
      <c r="G219" s="707">
        <v>0.57120281402399997</v>
      </c>
      <c r="H219" s="709">
        <v>3.3999999899999997E-4</v>
      </c>
      <c r="I219" s="706">
        <v>0.86811000000000005</v>
      </c>
      <c r="J219" s="707">
        <v>0.29690718597499999</v>
      </c>
      <c r="K219" s="714">
        <v>0.253298822147</v>
      </c>
    </row>
    <row r="220" spans="1:11" ht="14.4" customHeight="1" thickBot="1" x14ac:dyDescent="0.35">
      <c r="A220" s="722" t="s">
        <v>541</v>
      </c>
      <c r="B220" s="706">
        <v>0</v>
      </c>
      <c r="C220" s="706">
        <v>-4.64E-3</v>
      </c>
      <c r="D220" s="707">
        <v>-4.64E-3</v>
      </c>
      <c r="E220" s="708" t="s">
        <v>329</v>
      </c>
      <c r="F220" s="706">
        <v>-5.4632811819999997E-3</v>
      </c>
      <c r="G220" s="707">
        <v>-9.1054686299999995E-4</v>
      </c>
      <c r="H220" s="709">
        <v>3.3999999899999997E-4</v>
      </c>
      <c r="I220" s="706">
        <v>3.29999999E-4</v>
      </c>
      <c r="J220" s="707">
        <v>1.2405468629999999E-3</v>
      </c>
      <c r="K220" s="714">
        <v>-6.0403261149E-2</v>
      </c>
    </row>
    <row r="221" spans="1:11" ht="14.4" customHeight="1" thickBot="1" x14ac:dyDescent="0.35">
      <c r="A221" s="723" t="s">
        <v>542</v>
      </c>
      <c r="B221" s="701">
        <v>0</v>
      </c>
      <c r="C221" s="701">
        <v>-4.64E-3</v>
      </c>
      <c r="D221" s="702">
        <v>-4.64E-3</v>
      </c>
      <c r="E221" s="711" t="s">
        <v>329</v>
      </c>
      <c r="F221" s="701">
        <v>-5.4632811819999997E-3</v>
      </c>
      <c r="G221" s="702">
        <v>-9.1054686299999995E-4</v>
      </c>
      <c r="H221" s="704">
        <v>3.3999999899999997E-4</v>
      </c>
      <c r="I221" s="701">
        <v>3.29999999E-4</v>
      </c>
      <c r="J221" s="702">
        <v>1.2405468629999999E-3</v>
      </c>
      <c r="K221" s="705">
        <v>-6.0403261149E-2</v>
      </c>
    </row>
    <row r="222" spans="1:11" ht="14.4" customHeight="1" thickBot="1" x14ac:dyDescent="0.35">
      <c r="A222" s="722" t="s">
        <v>543</v>
      </c>
      <c r="B222" s="706">
        <v>6.2401003981079999</v>
      </c>
      <c r="C222" s="706">
        <v>37.973089999999999</v>
      </c>
      <c r="D222" s="707">
        <v>31.732989601890999</v>
      </c>
      <c r="E222" s="713">
        <v>6.0853331801369999</v>
      </c>
      <c r="F222" s="706">
        <v>3.432680165331</v>
      </c>
      <c r="G222" s="707">
        <v>0.57211336088800002</v>
      </c>
      <c r="H222" s="709">
        <v>0</v>
      </c>
      <c r="I222" s="706">
        <v>0.86778</v>
      </c>
      <c r="J222" s="707">
        <v>0.295666639111</v>
      </c>
      <c r="K222" s="714">
        <v>0.25279954968200002</v>
      </c>
    </row>
    <row r="223" spans="1:11" ht="14.4" customHeight="1" thickBot="1" x14ac:dyDescent="0.35">
      <c r="A223" s="723" t="s">
        <v>544</v>
      </c>
      <c r="B223" s="701">
        <v>0</v>
      </c>
      <c r="C223" s="701">
        <v>1.75</v>
      </c>
      <c r="D223" s="702">
        <v>1.75</v>
      </c>
      <c r="E223" s="711" t="s">
        <v>380</v>
      </c>
      <c r="F223" s="701">
        <v>2.6036319384379998</v>
      </c>
      <c r="G223" s="702">
        <v>0.43393865640599999</v>
      </c>
      <c r="H223" s="704">
        <v>0</v>
      </c>
      <c r="I223" s="701">
        <v>0</v>
      </c>
      <c r="J223" s="702">
        <v>-0.43393865640599999</v>
      </c>
      <c r="K223" s="705">
        <v>0</v>
      </c>
    </row>
    <row r="224" spans="1:11" ht="14.4" customHeight="1" thickBot="1" x14ac:dyDescent="0.35">
      <c r="A224" s="723" t="s">
        <v>545</v>
      </c>
      <c r="B224" s="701">
        <v>0.234151236703</v>
      </c>
      <c r="C224" s="701">
        <v>0.39634000000000003</v>
      </c>
      <c r="D224" s="702">
        <v>0.16218876329599999</v>
      </c>
      <c r="E224" s="703">
        <v>1.692666695162</v>
      </c>
      <c r="F224" s="701">
        <v>0.82904822689199997</v>
      </c>
      <c r="G224" s="702">
        <v>0.138174704482</v>
      </c>
      <c r="H224" s="704">
        <v>0</v>
      </c>
      <c r="I224" s="701">
        <v>0</v>
      </c>
      <c r="J224" s="702">
        <v>-0.138174704482</v>
      </c>
      <c r="K224" s="705">
        <v>0</v>
      </c>
    </row>
    <row r="225" spans="1:11" ht="14.4" customHeight="1" thickBot="1" x14ac:dyDescent="0.35">
      <c r="A225" s="723" t="s">
        <v>546</v>
      </c>
      <c r="B225" s="701">
        <v>6.0059491614049998</v>
      </c>
      <c r="C225" s="701">
        <v>35.826749999999997</v>
      </c>
      <c r="D225" s="702">
        <v>29.820800838595002</v>
      </c>
      <c r="E225" s="703">
        <v>5.9652103334850004</v>
      </c>
      <c r="F225" s="701">
        <v>0</v>
      </c>
      <c r="G225" s="702">
        <v>0</v>
      </c>
      <c r="H225" s="704">
        <v>0</v>
      </c>
      <c r="I225" s="701">
        <v>0.86778</v>
      </c>
      <c r="J225" s="702">
        <v>0.86778</v>
      </c>
      <c r="K225" s="712" t="s">
        <v>329</v>
      </c>
    </row>
    <row r="226" spans="1:11" ht="14.4" customHeight="1" thickBot="1" x14ac:dyDescent="0.35">
      <c r="A226" s="720" t="s">
        <v>547</v>
      </c>
      <c r="B226" s="701">
        <v>0</v>
      </c>
      <c r="C226" s="701">
        <v>3.5549999999999998E-2</v>
      </c>
      <c r="D226" s="702">
        <v>3.5549999999999998E-2</v>
      </c>
      <c r="E226" s="711" t="s">
        <v>329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6" t="s">
        <v>548</v>
      </c>
      <c r="B227" s="706">
        <v>0</v>
      </c>
      <c r="C227" s="706">
        <v>3.5549999999999998E-2</v>
      </c>
      <c r="D227" s="707">
        <v>3.5549999999999998E-2</v>
      </c>
      <c r="E227" s="708" t="s">
        <v>329</v>
      </c>
      <c r="F227" s="706">
        <v>0</v>
      </c>
      <c r="G227" s="707">
        <v>0</v>
      </c>
      <c r="H227" s="709">
        <v>0</v>
      </c>
      <c r="I227" s="706">
        <v>0</v>
      </c>
      <c r="J227" s="707">
        <v>0</v>
      </c>
      <c r="K227" s="710" t="s">
        <v>329</v>
      </c>
    </row>
    <row r="228" spans="1:11" ht="14.4" customHeight="1" thickBot="1" x14ac:dyDescent="0.35">
      <c r="A228" s="722" t="s">
        <v>549</v>
      </c>
      <c r="B228" s="706">
        <v>0</v>
      </c>
      <c r="C228" s="706">
        <v>3.5549999999999998E-2</v>
      </c>
      <c r="D228" s="707">
        <v>3.5549999999999998E-2</v>
      </c>
      <c r="E228" s="708" t="s">
        <v>329</v>
      </c>
      <c r="F228" s="706">
        <v>0</v>
      </c>
      <c r="G228" s="707">
        <v>0</v>
      </c>
      <c r="H228" s="709">
        <v>0</v>
      </c>
      <c r="I228" s="706">
        <v>0</v>
      </c>
      <c r="J228" s="707">
        <v>0</v>
      </c>
      <c r="K228" s="710" t="s">
        <v>329</v>
      </c>
    </row>
    <row r="229" spans="1:11" ht="14.4" customHeight="1" thickBot="1" x14ac:dyDescent="0.35">
      <c r="A229" s="723" t="s">
        <v>550</v>
      </c>
      <c r="B229" s="701">
        <v>0</v>
      </c>
      <c r="C229" s="701">
        <v>3.5549999999999998E-2</v>
      </c>
      <c r="D229" s="702">
        <v>3.5549999999999998E-2</v>
      </c>
      <c r="E229" s="711" t="s">
        <v>329</v>
      </c>
      <c r="F229" s="701">
        <v>0</v>
      </c>
      <c r="G229" s="702">
        <v>0</v>
      </c>
      <c r="H229" s="704">
        <v>0</v>
      </c>
      <c r="I229" s="701">
        <v>0</v>
      </c>
      <c r="J229" s="702">
        <v>0</v>
      </c>
      <c r="K229" s="712" t="s">
        <v>329</v>
      </c>
    </row>
    <row r="230" spans="1:11" ht="14.4" customHeight="1" thickBot="1" x14ac:dyDescent="0.35">
      <c r="A230" s="720" t="s">
        <v>551</v>
      </c>
      <c r="B230" s="701">
        <v>75.689318720637999</v>
      </c>
      <c r="C230" s="701">
        <v>132.09299999999999</v>
      </c>
      <c r="D230" s="702">
        <v>56.403681279361003</v>
      </c>
      <c r="E230" s="703">
        <v>1.7452000127980001</v>
      </c>
      <c r="F230" s="701">
        <v>125.95274356065001</v>
      </c>
      <c r="G230" s="702">
        <v>20.992123926773999</v>
      </c>
      <c r="H230" s="704">
        <v>2.5</v>
      </c>
      <c r="I230" s="701">
        <v>5</v>
      </c>
      <c r="J230" s="702">
        <v>-15.992123926773999</v>
      </c>
      <c r="K230" s="705">
        <v>3.9697428245999998E-2</v>
      </c>
    </row>
    <row r="231" spans="1:11" ht="14.4" customHeight="1" thickBot="1" x14ac:dyDescent="0.35">
      <c r="A231" s="726" t="s">
        <v>552</v>
      </c>
      <c r="B231" s="706">
        <v>75.689318720637999</v>
      </c>
      <c r="C231" s="706">
        <v>132.09299999999999</v>
      </c>
      <c r="D231" s="707">
        <v>56.403681279361003</v>
      </c>
      <c r="E231" s="713">
        <v>1.7452000127980001</v>
      </c>
      <c r="F231" s="706">
        <v>125.95274356065001</v>
      </c>
      <c r="G231" s="707">
        <v>20.992123926773999</v>
      </c>
      <c r="H231" s="709">
        <v>2.5</v>
      </c>
      <c r="I231" s="706">
        <v>5</v>
      </c>
      <c r="J231" s="707">
        <v>-15.992123926773999</v>
      </c>
      <c r="K231" s="714">
        <v>3.9697428245999998E-2</v>
      </c>
    </row>
    <row r="232" spans="1:11" ht="14.4" customHeight="1" thickBot="1" x14ac:dyDescent="0.35">
      <c r="A232" s="722" t="s">
        <v>553</v>
      </c>
      <c r="B232" s="706">
        <v>75.689318720637999</v>
      </c>
      <c r="C232" s="706">
        <v>102.093</v>
      </c>
      <c r="D232" s="707">
        <v>26.403681279360999</v>
      </c>
      <c r="E232" s="713">
        <v>1.348842897857</v>
      </c>
      <c r="F232" s="706">
        <v>96.629587728919006</v>
      </c>
      <c r="G232" s="707">
        <v>16.104931288153001</v>
      </c>
      <c r="H232" s="709">
        <v>0</v>
      </c>
      <c r="I232" s="706">
        <v>0</v>
      </c>
      <c r="J232" s="707">
        <v>-16.104931288153001</v>
      </c>
      <c r="K232" s="714">
        <v>0</v>
      </c>
    </row>
    <row r="233" spans="1:11" ht="14.4" customHeight="1" thickBot="1" x14ac:dyDescent="0.35">
      <c r="A233" s="723" t="s">
        <v>554</v>
      </c>
      <c r="B233" s="701">
        <v>75.689318720637999</v>
      </c>
      <c r="C233" s="701">
        <v>102.093</v>
      </c>
      <c r="D233" s="702">
        <v>26.403681279360999</v>
      </c>
      <c r="E233" s="703">
        <v>1.348842897857</v>
      </c>
      <c r="F233" s="701">
        <v>96.629587728919006</v>
      </c>
      <c r="G233" s="702">
        <v>16.104931288153001</v>
      </c>
      <c r="H233" s="704">
        <v>0</v>
      </c>
      <c r="I233" s="701">
        <v>0</v>
      </c>
      <c r="J233" s="702">
        <v>-16.104931288153001</v>
      </c>
      <c r="K233" s="705">
        <v>0</v>
      </c>
    </row>
    <row r="234" spans="1:11" ht="14.4" customHeight="1" thickBot="1" x14ac:dyDescent="0.35">
      <c r="A234" s="725" t="s">
        <v>555</v>
      </c>
      <c r="B234" s="701">
        <v>0</v>
      </c>
      <c r="C234" s="701">
        <v>30</v>
      </c>
      <c r="D234" s="702">
        <v>30</v>
      </c>
      <c r="E234" s="711" t="s">
        <v>329</v>
      </c>
      <c r="F234" s="701">
        <v>29.323155831729</v>
      </c>
      <c r="G234" s="702">
        <v>4.8871926386210003</v>
      </c>
      <c r="H234" s="704">
        <v>2.5</v>
      </c>
      <c r="I234" s="701">
        <v>5</v>
      </c>
      <c r="J234" s="702">
        <v>0.112807361378</v>
      </c>
      <c r="K234" s="705">
        <v>0.170513706938</v>
      </c>
    </row>
    <row r="235" spans="1:11" ht="14.4" customHeight="1" thickBot="1" x14ac:dyDescent="0.35">
      <c r="A235" s="723" t="s">
        <v>556</v>
      </c>
      <c r="B235" s="701">
        <v>0</v>
      </c>
      <c r="C235" s="701">
        <v>30</v>
      </c>
      <c r="D235" s="702">
        <v>30</v>
      </c>
      <c r="E235" s="711" t="s">
        <v>329</v>
      </c>
      <c r="F235" s="701">
        <v>29.323155831729</v>
      </c>
      <c r="G235" s="702">
        <v>4.8871926386210003</v>
      </c>
      <c r="H235" s="704">
        <v>2.5</v>
      </c>
      <c r="I235" s="701">
        <v>5</v>
      </c>
      <c r="J235" s="702">
        <v>0.112807361378</v>
      </c>
      <c r="K235" s="705">
        <v>0.170513706938</v>
      </c>
    </row>
    <row r="236" spans="1:11" ht="14.4" customHeight="1" thickBot="1" x14ac:dyDescent="0.35">
      <c r="A236" s="719" t="s">
        <v>557</v>
      </c>
      <c r="B236" s="701">
        <v>10876.0164778363</v>
      </c>
      <c r="C236" s="701">
        <v>12689.29866</v>
      </c>
      <c r="D236" s="702">
        <v>1813.2821821636601</v>
      </c>
      <c r="E236" s="703">
        <v>1.1667230079919999</v>
      </c>
      <c r="F236" s="701">
        <v>0</v>
      </c>
      <c r="G236" s="702">
        <v>0</v>
      </c>
      <c r="H236" s="704">
        <v>1189.06628</v>
      </c>
      <c r="I236" s="701">
        <v>2235.7802499999998</v>
      </c>
      <c r="J236" s="702">
        <v>2235.7802499999998</v>
      </c>
      <c r="K236" s="712" t="s">
        <v>380</v>
      </c>
    </row>
    <row r="237" spans="1:11" ht="14.4" customHeight="1" thickBot="1" x14ac:dyDescent="0.35">
      <c r="A237" s="724" t="s">
        <v>558</v>
      </c>
      <c r="B237" s="706">
        <v>10876.0164778363</v>
      </c>
      <c r="C237" s="706">
        <v>12689.29866</v>
      </c>
      <c r="D237" s="707">
        <v>1813.2821821636601</v>
      </c>
      <c r="E237" s="713">
        <v>1.1667230079919999</v>
      </c>
      <c r="F237" s="706">
        <v>0</v>
      </c>
      <c r="G237" s="707">
        <v>0</v>
      </c>
      <c r="H237" s="709">
        <v>1189.06628</v>
      </c>
      <c r="I237" s="706">
        <v>2235.7802499999998</v>
      </c>
      <c r="J237" s="707">
        <v>2235.7802499999998</v>
      </c>
      <c r="K237" s="710" t="s">
        <v>380</v>
      </c>
    </row>
    <row r="238" spans="1:11" ht="14.4" customHeight="1" thickBot="1" x14ac:dyDescent="0.35">
      <c r="A238" s="726" t="s">
        <v>54</v>
      </c>
      <c r="B238" s="706">
        <v>10876.0164778363</v>
      </c>
      <c r="C238" s="706">
        <v>12689.29866</v>
      </c>
      <c r="D238" s="707">
        <v>1813.2821821636601</v>
      </c>
      <c r="E238" s="713">
        <v>1.1667230079919999</v>
      </c>
      <c r="F238" s="706">
        <v>0</v>
      </c>
      <c r="G238" s="707">
        <v>0</v>
      </c>
      <c r="H238" s="709">
        <v>1189.06628</v>
      </c>
      <c r="I238" s="706">
        <v>2235.7802499999998</v>
      </c>
      <c r="J238" s="707">
        <v>2235.7802499999998</v>
      </c>
      <c r="K238" s="710" t="s">
        <v>380</v>
      </c>
    </row>
    <row r="239" spans="1:11" ht="14.4" customHeight="1" thickBot="1" x14ac:dyDescent="0.35">
      <c r="A239" s="725" t="s">
        <v>559</v>
      </c>
      <c r="B239" s="701">
        <v>0</v>
      </c>
      <c r="C239" s="701">
        <v>186.00925000000001</v>
      </c>
      <c r="D239" s="702">
        <v>186.00925000000001</v>
      </c>
      <c r="E239" s="711" t="s">
        <v>380</v>
      </c>
      <c r="F239" s="701">
        <v>0</v>
      </c>
      <c r="G239" s="702">
        <v>0</v>
      </c>
      <c r="H239" s="704">
        <v>22.154489999999999</v>
      </c>
      <c r="I239" s="701">
        <v>39.898719999999997</v>
      </c>
      <c r="J239" s="702">
        <v>39.898719999999997</v>
      </c>
      <c r="K239" s="712" t="s">
        <v>380</v>
      </c>
    </row>
    <row r="240" spans="1:11" ht="14.4" customHeight="1" thickBot="1" x14ac:dyDescent="0.35">
      <c r="A240" s="723" t="s">
        <v>560</v>
      </c>
      <c r="B240" s="701">
        <v>0</v>
      </c>
      <c r="C240" s="701">
        <v>186.00925000000001</v>
      </c>
      <c r="D240" s="702">
        <v>186.00925000000001</v>
      </c>
      <c r="E240" s="711" t="s">
        <v>380</v>
      </c>
      <c r="F240" s="701">
        <v>0</v>
      </c>
      <c r="G240" s="702">
        <v>0</v>
      </c>
      <c r="H240" s="704">
        <v>22.154489999999999</v>
      </c>
      <c r="I240" s="701">
        <v>39.898719999999997</v>
      </c>
      <c r="J240" s="702">
        <v>39.898719999999997</v>
      </c>
      <c r="K240" s="712" t="s">
        <v>380</v>
      </c>
    </row>
    <row r="241" spans="1:11" ht="14.4" customHeight="1" thickBot="1" x14ac:dyDescent="0.35">
      <c r="A241" s="722" t="s">
        <v>561</v>
      </c>
      <c r="B241" s="706">
        <v>306.28656779627698</v>
      </c>
      <c r="C241" s="706">
        <v>159.768</v>
      </c>
      <c r="D241" s="707">
        <v>-146.51856779627701</v>
      </c>
      <c r="E241" s="713">
        <v>0.52162914341699995</v>
      </c>
      <c r="F241" s="706">
        <v>0</v>
      </c>
      <c r="G241" s="707">
        <v>0</v>
      </c>
      <c r="H241" s="709">
        <v>13.09</v>
      </c>
      <c r="I241" s="706">
        <v>25.84</v>
      </c>
      <c r="J241" s="707">
        <v>25.84</v>
      </c>
      <c r="K241" s="710" t="s">
        <v>380</v>
      </c>
    </row>
    <row r="242" spans="1:11" ht="14.4" customHeight="1" thickBot="1" x14ac:dyDescent="0.35">
      <c r="A242" s="723" t="s">
        <v>562</v>
      </c>
      <c r="B242" s="701">
        <v>306.28656779627698</v>
      </c>
      <c r="C242" s="701">
        <v>159.768</v>
      </c>
      <c r="D242" s="702">
        <v>-146.51856779627701</v>
      </c>
      <c r="E242" s="703">
        <v>0.52162914341699995</v>
      </c>
      <c r="F242" s="701">
        <v>0</v>
      </c>
      <c r="G242" s="702">
        <v>0</v>
      </c>
      <c r="H242" s="704">
        <v>13.09</v>
      </c>
      <c r="I242" s="701">
        <v>25.84</v>
      </c>
      <c r="J242" s="702">
        <v>25.84</v>
      </c>
      <c r="K242" s="712" t="s">
        <v>380</v>
      </c>
    </row>
    <row r="243" spans="1:11" ht="14.4" customHeight="1" thickBot="1" x14ac:dyDescent="0.35">
      <c r="A243" s="722" t="s">
        <v>563</v>
      </c>
      <c r="B243" s="706">
        <v>588.03701226040903</v>
      </c>
      <c r="C243" s="706">
        <v>499.96422000000001</v>
      </c>
      <c r="D243" s="707">
        <v>-88.072792260409003</v>
      </c>
      <c r="E243" s="713">
        <v>0.850225767385</v>
      </c>
      <c r="F243" s="706">
        <v>0</v>
      </c>
      <c r="G243" s="707">
        <v>0</v>
      </c>
      <c r="H243" s="709">
        <v>51.135100000000001</v>
      </c>
      <c r="I243" s="706">
        <v>91.657660000000007</v>
      </c>
      <c r="J243" s="707">
        <v>91.657660000000007</v>
      </c>
      <c r="K243" s="710" t="s">
        <v>380</v>
      </c>
    </row>
    <row r="244" spans="1:11" ht="14.4" customHeight="1" thickBot="1" x14ac:dyDescent="0.35">
      <c r="A244" s="723" t="s">
        <v>564</v>
      </c>
      <c r="B244" s="701">
        <v>522.23534642746699</v>
      </c>
      <c r="C244" s="701">
        <v>442.89</v>
      </c>
      <c r="D244" s="702">
        <v>-79.345346427467007</v>
      </c>
      <c r="E244" s="703">
        <v>0.84806592090999999</v>
      </c>
      <c r="F244" s="701">
        <v>0</v>
      </c>
      <c r="G244" s="702">
        <v>0</v>
      </c>
      <c r="H244" s="704">
        <v>44.77</v>
      </c>
      <c r="I244" s="701">
        <v>81.400000000000006</v>
      </c>
      <c r="J244" s="702">
        <v>81.400000000000006</v>
      </c>
      <c r="K244" s="712" t="s">
        <v>380</v>
      </c>
    </row>
    <row r="245" spans="1:11" ht="14.4" customHeight="1" thickBot="1" x14ac:dyDescent="0.35">
      <c r="A245" s="723" t="s">
        <v>565</v>
      </c>
      <c r="B245" s="701">
        <v>65.801665832942007</v>
      </c>
      <c r="C245" s="701">
        <v>57.074219999999997</v>
      </c>
      <c r="D245" s="702">
        <v>-8.7274458329419993</v>
      </c>
      <c r="E245" s="703">
        <v>0.86736740289900005</v>
      </c>
      <c r="F245" s="701">
        <v>0</v>
      </c>
      <c r="G245" s="702">
        <v>0</v>
      </c>
      <c r="H245" s="704">
        <v>6.3651</v>
      </c>
      <c r="I245" s="701">
        <v>10.25766</v>
      </c>
      <c r="J245" s="702">
        <v>10.25766</v>
      </c>
      <c r="K245" s="712" t="s">
        <v>380</v>
      </c>
    </row>
    <row r="246" spans="1:11" ht="14.4" customHeight="1" thickBot="1" x14ac:dyDescent="0.35">
      <c r="A246" s="722" t="s">
        <v>566</v>
      </c>
      <c r="B246" s="706">
        <v>1368.04055375455</v>
      </c>
      <c r="C246" s="706">
        <v>1425.68427</v>
      </c>
      <c r="D246" s="707">
        <v>57.643716245455003</v>
      </c>
      <c r="E246" s="713">
        <v>1.0421359703749999</v>
      </c>
      <c r="F246" s="706">
        <v>0</v>
      </c>
      <c r="G246" s="707">
        <v>0</v>
      </c>
      <c r="H246" s="709">
        <v>123.96787999999999</v>
      </c>
      <c r="I246" s="706">
        <v>258.32533999999998</v>
      </c>
      <c r="J246" s="707">
        <v>258.32533999999998</v>
      </c>
      <c r="K246" s="710" t="s">
        <v>380</v>
      </c>
    </row>
    <row r="247" spans="1:11" ht="14.4" customHeight="1" thickBot="1" x14ac:dyDescent="0.35">
      <c r="A247" s="723" t="s">
        <v>567</v>
      </c>
      <c r="B247" s="701">
        <v>1368.04055375455</v>
      </c>
      <c r="C247" s="701">
        <v>1425.68427</v>
      </c>
      <c r="D247" s="702">
        <v>57.643716245455003</v>
      </c>
      <c r="E247" s="703">
        <v>1.0421359703749999</v>
      </c>
      <c r="F247" s="701">
        <v>0</v>
      </c>
      <c r="G247" s="702">
        <v>0</v>
      </c>
      <c r="H247" s="704">
        <v>123.96787999999999</v>
      </c>
      <c r="I247" s="701">
        <v>258.32533999999998</v>
      </c>
      <c r="J247" s="702">
        <v>258.32533999999998</v>
      </c>
      <c r="K247" s="712" t="s">
        <v>380</v>
      </c>
    </row>
    <row r="248" spans="1:11" ht="14.4" customHeight="1" thickBot="1" x14ac:dyDescent="0.35">
      <c r="A248" s="722" t="s">
        <v>568</v>
      </c>
      <c r="B248" s="706">
        <v>0</v>
      </c>
      <c r="C248" s="706">
        <v>9.7959999999999994</v>
      </c>
      <c r="D248" s="707">
        <v>9.7959999999999994</v>
      </c>
      <c r="E248" s="708" t="s">
        <v>380</v>
      </c>
      <c r="F248" s="706">
        <v>0</v>
      </c>
      <c r="G248" s="707">
        <v>0</v>
      </c>
      <c r="H248" s="709">
        <v>0.65200000000000002</v>
      </c>
      <c r="I248" s="706">
        <v>1.427</v>
      </c>
      <c r="J248" s="707">
        <v>1.427</v>
      </c>
      <c r="K248" s="710" t="s">
        <v>380</v>
      </c>
    </row>
    <row r="249" spans="1:11" ht="14.4" customHeight="1" thickBot="1" x14ac:dyDescent="0.35">
      <c r="A249" s="723" t="s">
        <v>569</v>
      </c>
      <c r="B249" s="701">
        <v>0</v>
      </c>
      <c r="C249" s="701">
        <v>9.7959999999999994</v>
      </c>
      <c r="D249" s="702">
        <v>9.7959999999999994</v>
      </c>
      <c r="E249" s="711" t="s">
        <v>380</v>
      </c>
      <c r="F249" s="701">
        <v>0</v>
      </c>
      <c r="G249" s="702">
        <v>0</v>
      </c>
      <c r="H249" s="704">
        <v>0.65200000000000002</v>
      </c>
      <c r="I249" s="701">
        <v>1.427</v>
      </c>
      <c r="J249" s="702">
        <v>1.427</v>
      </c>
      <c r="K249" s="712" t="s">
        <v>380</v>
      </c>
    </row>
    <row r="250" spans="1:11" ht="14.4" customHeight="1" thickBot="1" x14ac:dyDescent="0.35">
      <c r="A250" s="722" t="s">
        <v>570</v>
      </c>
      <c r="B250" s="706">
        <v>1757.3010480072101</v>
      </c>
      <c r="C250" s="706">
        <v>1471.8296700000001</v>
      </c>
      <c r="D250" s="707">
        <v>-285.47137800721299</v>
      </c>
      <c r="E250" s="713">
        <v>0.83755123896899997</v>
      </c>
      <c r="F250" s="706">
        <v>0</v>
      </c>
      <c r="G250" s="707">
        <v>0</v>
      </c>
      <c r="H250" s="709">
        <v>141.68768</v>
      </c>
      <c r="I250" s="706">
        <v>315.99466000000001</v>
      </c>
      <c r="J250" s="707">
        <v>315.99466000000001</v>
      </c>
      <c r="K250" s="710" t="s">
        <v>380</v>
      </c>
    </row>
    <row r="251" spans="1:11" ht="14.4" customHeight="1" thickBot="1" x14ac:dyDescent="0.35">
      <c r="A251" s="723" t="s">
        <v>571</v>
      </c>
      <c r="B251" s="701">
        <v>1757.3010480072101</v>
      </c>
      <c r="C251" s="701">
        <v>1471.8296700000001</v>
      </c>
      <c r="D251" s="702">
        <v>-285.47137800721299</v>
      </c>
      <c r="E251" s="703">
        <v>0.83755123896899997</v>
      </c>
      <c r="F251" s="701">
        <v>0</v>
      </c>
      <c r="G251" s="702">
        <v>0</v>
      </c>
      <c r="H251" s="704">
        <v>141.68768</v>
      </c>
      <c r="I251" s="701">
        <v>315.99466000000001</v>
      </c>
      <c r="J251" s="702">
        <v>315.99466000000001</v>
      </c>
      <c r="K251" s="712" t="s">
        <v>380</v>
      </c>
    </row>
    <row r="252" spans="1:11" ht="14.4" customHeight="1" thickBot="1" x14ac:dyDescent="0.35">
      <c r="A252" s="722" t="s">
        <v>572</v>
      </c>
      <c r="B252" s="706">
        <v>0</v>
      </c>
      <c r="C252" s="706">
        <v>1185.8903299999999</v>
      </c>
      <c r="D252" s="707">
        <v>1185.8903299999999</v>
      </c>
      <c r="E252" s="708" t="s">
        <v>380</v>
      </c>
      <c r="F252" s="706">
        <v>0</v>
      </c>
      <c r="G252" s="707">
        <v>0</v>
      </c>
      <c r="H252" s="709">
        <v>154.41918000000001</v>
      </c>
      <c r="I252" s="706">
        <v>263.01722000000001</v>
      </c>
      <c r="J252" s="707">
        <v>263.01722000000001</v>
      </c>
      <c r="K252" s="710" t="s">
        <v>380</v>
      </c>
    </row>
    <row r="253" spans="1:11" ht="14.4" customHeight="1" thickBot="1" x14ac:dyDescent="0.35">
      <c r="A253" s="723" t="s">
        <v>573</v>
      </c>
      <c r="B253" s="701">
        <v>0</v>
      </c>
      <c r="C253" s="701">
        <v>1185.8903299999999</v>
      </c>
      <c r="D253" s="702">
        <v>1185.8903299999999</v>
      </c>
      <c r="E253" s="711" t="s">
        <v>380</v>
      </c>
      <c r="F253" s="701">
        <v>0</v>
      </c>
      <c r="G253" s="702">
        <v>0</v>
      </c>
      <c r="H253" s="704">
        <v>154.41918000000001</v>
      </c>
      <c r="I253" s="701">
        <v>263.01722000000001</v>
      </c>
      <c r="J253" s="702">
        <v>263.01722000000001</v>
      </c>
      <c r="K253" s="712" t="s">
        <v>380</v>
      </c>
    </row>
    <row r="254" spans="1:11" ht="14.4" customHeight="1" thickBot="1" x14ac:dyDescent="0.35">
      <c r="A254" s="722" t="s">
        <v>574</v>
      </c>
      <c r="B254" s="706">
        <v>6856.3512960178896</v>
      </c>
      <c r="C254" s="706">
        <v>7750.3569200000002</v>
      </c>
      <c r="D254" s="707">
        <v>894.005623982109</v>
      </c>
      <c r="E254" s="713">
        <v>1.1303908719639999</v>
      </c>
      <c r="F254" s="706">
        <v>0</v>
      </c>
      <c r="G254" s="707">
        <v>0</v>
      </c>
      <c r="H254" s="709">
        <v>681.95995000000005</v>
      </c>
      <c r="I254" s="706">
        <v>1239.6196500000001</v>
      </c>
      <c r="J254" s="707">
        <v>1239.6196500000001</v>
      </c>
      <c r="K254" s="710" t="s">
        <v>380</v>
      </c>
    </row>
    <row r="255" spans="1:11" ht="14.4" customHeight="1" thickBot="1" x14ac:dyDescent="0.35">
      <c r="A255" s="723" t="s">
        <v>575</v>
      </c>
      <c r="B255" s="701">
        <v>6856.3512960178896</v>
      </c>
      <c r="C255" s="701">
        <v>7750.3569200000002</v>
      </c>
      <c r="D255" s="702">
        <v>894.005623982109</v>
      </c>
      <c r="E255" s="703">
        <v>1.1303908719639999</v>
      </c>
      <c r="F255" s="701">
        <v>0</v>
      </c>
      <c r="G255" s="702">
        <v>0</v>
      </c>
      <c r="H255" s="704">
        <v>681.95995000000005</v>
      </c>
      <c r="I255" s="701">
        <v>1239.6196500000001</v>
      </c>
      <c r="J255" s="702">
        <v>1239.6196500000001</v>
      </c>
      <c r="K255" s="712" t="s">
        <v>380</v>
      </c>
    </row>
    <row r="256" spans="1:11" ht="14.4" customHeight="1" thickBot="1" x14ac:dyDescent="0.35">
      <c r="A256" s="719" t="s">
        <v>576</v>
      </c>
      <c r="B256" s="701">
        <v>0</v>
      </c>
      <c r="C256" s="701">
        <v>3.2322600000000001</v>
      </c>
      <c r="D256" s="702">
        <v>3.2322600000000001</v>
      </c>
      <c r="E256" s="711" t="s">
        <v>329</v>
      </c>
      <c r="F256" s="701">
        <v>0</v>
      </c>
      <c r="G256" s="702">
        <v>0</v>
      </c>
      <c r="H256" s="704">
        <v>0.27811999999999998</v>
      </c>
      <c r="I256" s="701">
        <v>0.45201000000000002</v>
      </c>
      <c r="J256" s="702">
        <v>0.45201000000000002</v>
      </c>
      <c r="K256" s="712" t="s">
        <v>380</v>
      </c>
    </row>
    <row r="257" spans="1:11" ht="14.4" customHeight="1" thickBot="1" x14ac:dyDescent="0.35">
      <c r="A257" s="724" t="s">
        <v>577</v>
      </c>
      <c r="B257" s="706">
        <v>0</v>
      </c>
      <c r="C257" s="706">
        <v>3.2322600000000001</v>
      </c>
      <c r="D257" s="707">
        <v>3.2322600000000001</v>
      </c>
      <c r="E257" s="708" t="s">
        <v>329</v>
      </c>
      <c r="F257" s="706">
        <v>0</v>
      </c>
      <c r="G257" s="707">
        <v>0</v>
      </c>
      <c r="H257" s="709">
        <v>0.27811999999999998</v>
      </c>
      <c r="I257" s="706">
        <v>0.45201000000000002</v>
      </c>
      <c r="J257" s="707">
        <v>0.45201000000000002</v>
      </c>
      <c r="K257" s="710" t="s">
        <v>380</v>
      </c>
    </row>
    <row r="258" spans="1:11" ht="14.4" customHeight="1" thickBot="1" x14ac:dyDescent="0.35">
      <c r="A258" s="726" t="s">
        <v>578</v>
      </c>
      <c r="B258" s="706">
        <v>0</v>
      </c>
      <c r="C258" s="706">
        <v>3.2322600000000001</v>
      </c>
      <c r="D258" s="707">
        <v>3.2322600000000001</v>
      </c>
      <c r="E258" s="708" t="s">
        <v>329</v>
      </c>
      <c r="F258" s="706">
        <v>0</v>
      </c>
      <c r="G258" s="707">
        <v>0</v>
      </c>
      <c r="H258" s="709">
        <v>0.27811999999999998</v>
      </c>
      <c r="I258" s="706">
        <v>0.45201000000000002</v>
      </c>
      <c r="J258" s="707">
        <v>0.45201000000000002</v>
      </c>
      <c r="K258" s="710" t="s">
        <v>380</v>
      </c>
    </row>
    <row r="259" spans="1:11" ht="14.4" customHeight="1" thickBot="1" x14ac:dyDescent="0.35">
      <c r="A259" s="722" t="s">
        <v>579</v>
      </c>
      <c r="B259" s="706">
        <v>0</v>
      </c>
      <c r="C259" s="706">
        <v>3.2322600000000001</v>
      </c>
      <c r="D259" s="707">
        <v>3.2322600000000001</v>
      </c>
      <c r="E259" s="708" t="s">
        <v>380</v>
      </c>
      <c r="F259" s="706">
        <v>0</v>
      </c>
      <c r="G259" s="707">
        <v>0</v>
      </c>
      <c r="H259" s="709">
        <v>0.27811999999999998</v>
      </c>
      <c r="I259" s="706">
        <v>0.45201000000000002</v>
      </c>
      <c r="J259" s="707">
        <v>0.45201000000000002</v>
      </c>
      <c r="K259" s="710" t="s">
        <v>380</v>
      </c>
    </row>
    <row r="260" spans="1:11" ht="14.4" customHeight="1" thickBot="1" x14ac:dyDescent="0.35">
      <c r="A260" s="723" t="s">
        <v>580</v>
      </c>
      <c r="B260" s="701">
        <v>0</v>
      </c>
      <c r="C260" s="701">
        <v>3.2322600000000001</v>
      </c>
      <c r="D260" s="702">
        <v>3.2322600000000001</v>
      </c>
      <c r="E260" s="711" t="s">
        <v>380</v>
      </c>
      <c r="F260" s="701">
        <v>0</v>
      </c>
      <c r="G260" s="702">
        <v>0</v>
      </c>
      <c r="H260" s="704">
        <v>0.27811999999999998</v>
      </c>
      <c r="I260" s="701">
        <v>0.45201000000000002</v>
      </c>
      <c r="J260" s="702">
        <v>0.45201000000000002</v>
      </c>
      <c r="K260" s="712" t="s">
        <v>380</v>
      </c>
    </row>
    <row r="261" spans="1:11" ht="14.4" customHeight="1" thickBot="1" x14ac:dyDescent="0.35">
      <c r="A261" s="727"/>
      <c r="B261" s="701">
        <v>-31168.7380015247</v>
      </c>
      <c r="C261" s="701">
        <v>-38549.0134600003</v>
      </c>
      <c r="D261" s="702">
        <v>-7380.2754584755203</v>
      </c>
      <c r="E261" s="703">
        <v>1.2367845454019999</v>
      </c>
      <c r="F261" s="701">
        <v>-1056.27505938473</v>
      </c>
      <c r="G261" s="702">
        <v>-176.04584323078799</v>
      </c>
      <c r="H261" s="704">
        <v>1434.6930499999501</v>
      </c>
      <c r="I261" s="701">
        <v>-2920.6482900000701</v>
      </c>
      <c r="J261" s="702">
        <v>-2744.60244676928</v>
      </c>
      <c r="K261" s="705">
        <v>2.7650452067860001</v>
      </c>
    </row>
    <row r="262" spans="1:11" ht="14.4" customHeight="1" thickBot="1" x14ac:dyDescent="0.35">
      <c r="A262" s="728" t="s">
        <v>66</v>
      </c>
      <c r="B262" s="715">
        <v>-31168.7380015247</v>
      </c>
      <c r="C262" s="715">
        <v>-38549.0134600003</v>
      </c>
      <c r="D262" s="716">
        <v>-7380.2754584755103</v>
      </c>
      <c r="E262" s="717" t="s">
        <v>329</v>
      </c>
      <c r="F262" s="715">
        <v>-1056.27505938473</v>
      </c>
      <c r="G262" s="716">
        <v>-176.04584323079001</v>
      </c>
      <c r="H262" s="715">
        <v>1434.6930499999501</v>
      </c>
      <c r="I262" s="715">
        <v>-2920.6482900000701</v>
      </c>
      <c r="J262" s="716">
        <v>-2744.60244676928</v>
      </c>
      <c r="K262" s="718">
        <v>2.7650452067860001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" customHeight="1" x14ac:dyDescent="0.3">
      <c r="A6" s="729" t="s">
        <v>581</v>
      </c>
      <c r="B6" s="730" t="s">
        <v>584</v>
      </c>
      <c r="C6" s="731">
        <v>333.65087000000005</v>
      </c>
      <c r="D6" s="731">
        <v>350.6755</v>
      </c>
      <c r="E6" s="731"/>
      <c r="F6" s="731">
        <v>380.36328999999995</v>
      </c>
      <c r="G6" s="731">
        <v>375</v>
      </c>
      <c r="H6" s="731">
        <v>5.3632899999999495</v>
      </c>
      <c r="I6" s="732">
        <v>1.0143021066666664</v>
      </c>
      <c r="J6" s="733" t="s">
        <v>1</v>
      </c>
    </row>
    <row r="7" spans="1:10" ht="14.4" customHeight="1" x14ac:dyDescent="0.3">
      <c r="A7" s="729" t="s">
        <v>581</v>
      </c>
      <c r="B7" s="730" t="s">
        <v>585</v>
      </c>
      <c r="C7" s="731">
        <v>0</v>
      </c>
      <c r="D7" s="731">
        <v>3.10988</v>
      </c>
      <c r="E7" s="731"/>
      <c r="F7" s="731">
        <v>0</v>
      </c>
      <c r="G7" s="731">
        <v>1.6666666259765626</v>
      </c>
      <c r="H7" s="731">
        <v>-1.6666666259765626</v>
      </c>
      <c r="I7" s="732">
        <v>0</v>
      </c>
      <c r="J7" s="733" t="s">
        <v>1</v>
      </c>
    </row>
    <row r="8" spans="1:10" ht="14.4" customHeight="1" x14ac:dyDescent="0.3">
      <c r="A8" s="729" t="s">
        <v>581</v>
      </c>
      <c r="B8" s="730" t="s">
        <v>586</v>
      </c>
      <c r="C8" s="731">
        <v>6.1011799999999994</v>
      </c>
      <c r="D8" s="731">
        <v>2.2076599999999997</v>
      </c>
      <c r="E8" s="731"/>
      <c r="F8" s="731">
        <v>5.7547199999999989</v>
      </c>
      <c r="G8" s="731">
        <v>5.8333334960937497</v>
      </c>
      <c r="H8" s="731">
        <v>-7.861349609375079E-2</v>
      </c>
      <c r="I8" s="732">
        <v>0.98652340104566394</v>
      </c>
      <c r="J8" s="733" t="s">
        <v>1</v>
      </c>
    </row>
    <row r="9" spans="1:10" ht="14.4" customHeight="1" x14ac:dyDescent="0.3">
      <c r="A9" s="729" t="s">
        <v>581</v>
      </c>
      <c r="B9" s="730" t="s">
        <v>587</v>
      </c>
      <c r="C9" s="731">
        <v>11.4114</v>
      </c>
      <c r="D9" s="731">
        <v>5.1479999999999997</v>
      </c>
      <c r="E9" s="731"/>
      <c r="F9" s="731">
        <v>6.4092599999999997</v>
      </c>
      <c r="G9" s="731">
        <v>14.166666503906249</v>
      </c>
      <c r="H9" s="731">
        <v>-7.7574065039062496</v>
      </c>
      <c r="I9" s="732">
        <v>0.45241835813899767</v>
      </c>
      <c r="J9" s="733" t="s">
        <v>1</v>
      </c>
    </row>
    <row r="10" spans="1:10" ht="14.4" customHeight="1" x14ac:dyDescent="0.3">
      <c r="A10" s="729" t="s">
        <v>581</v>
      </c>
      <c r="B10" s="730" t="s">
        <v>588</v>
      </c>
      <c r="C10" s="731">
        <v>44.234779999999994</v>
      </c>
      <c r="D10" s="731">
        <v>90.539940000000001</v>
      </c>
      <c r="E10" s="731"/>
      <c r="F10" s="731">
        <v>152.88097999999999</v>
      </c>
      <c r="G10" s="731">
        <v>153.33333105468751</v>
      </c>
      <c r="H10" s="731">
        <v>-0.45235105468751158</v>
      </c>
      <c r="I10" s="732">
        <v>0.99704988438211017</v>
      </c>
      <c r="J10" s="733" t="s">
        <v>1</v>
      </c>
    </row>
    <row r="11" spans="1:10" ht="14.4" customHeight="1" x14ac:dyDescent="0.3">
      <c r="A11" s="729" t="s">
        <v>581</v>
      </c>
      <c r="B11" s="730" t="s">
        <v>589</v>
      </c>
      <c r="C11" s="731">
        <v>0.40866000000000002</v>
      </c>
      <c r="D11" s="731">
        <v>0.74653999999999998</v>
      </c>
      <c r="E11" s="731"/>
      <c r="F11" s="731">
        <v>0.14721000000000001</v>
      </c>
      <c r="G11" s="731">
        <v>15.833333476066588</v>
      </c>
      <c r="H11" s="731">
        <v>-15.686123476066589</v>
      </c>
      <c r="I11" s="732">
        <v>9.2974736003962957E-3</v>
      </c>
      <c r="J11" s="733" t="s">
        <v>1</v>
      </c>
    </row>
    <row r="12" spans="1:10" ht="14.4" customHeight="1" x14ac:dyDescent="0.3">
      <c r="A12" s="729" t="s">
        <v>581</v>
      </c>
      <c r="B12" s="730" t="s">
        <v>590</v>
      </c>
      <c r="C12" s="731">
        <v>61.079910000000005</v>
      </c>
      <c r="D12" s="731">
        <v>37.925629999999998</v>
      </c>
      <c r="E12" s="731"/>
      <c r="F12" s="731">
        <v>34.11927</v>
      </c>
      <c r="G12" s="731">
        <v>36.666669189453124</v>
      </c>
      <c r="H12" s="731">
        <v>-2.5473991894531238</v>
      </c>
      <c r="I12" s="732">
        <v>0.93052548143135227</v>
      </c>
      <c r="J12" s="733" t="s">
        <v>1</v>
      </c>
    </row>
    <row r="13" spans="1:10" ht="14.4" customHeight="1" x14ac:dyDescent="0.3">
      <c r="A13" s="729" t="s">
        <v>581</v>
      </c>
      <c r="B13" s="730" t="s">
        <v>591</v>
      </c>
      <c r="C13" s="731">
        <v>456.88680000000005</v>
      </c>
      <c r="D13" s="731">
        <v>490.35314999999997</v>
      </c>
      <c r="E13" s="731"/>
      <c r="F13" s="731">
        <v>579.67472999999995</v>
      </c>
      <c r="G13" s="731">
        <v>602.50000034618392</v>
      </c>
      <c r="H13" s="731">
        <v>-22.82527034618397</v>
      </c>
      <c r="I13" s="732">
        <v>0.96211573388702232</v>
      </c>
      <c r="J13" s="733" t="s">
        <v>592</v>
      </c>
    </row>
    <row r="15" spans="1:10" ht="14.4" customHeight="1" x14ac:dyDescent="0.3">
      <c r="A15" s="729" t="s">
        <v>581</v>
      </c>
      <c r="B15" s="730" t="s">
        <v>582</v>
      </c>
      <c r="C15" s="731" t="s">
        <v>583</v>
      </c>
      <c r="D15" s="731" t="s">
        <v>583</v>
      </c>
      <c r="E15" s="731"/>
      <c r="F15" s="731" t="s">
        <v>583</v>
      </c>
      <c r="G15" s="731" t="s">
        <v>583</v>
      </c>
      <c r="H15" s="731" t="s">
        <v>583</v>
      </c>
      <c r="I15" s="732" t="s">
        <v>583</v>
      </c>
      <c r="J15" s="733" t="s">
        <v>73</v>
      </c>
    </row>
    <row r="16" spans="1:10" ht="14.4" customHeight="1" x14ac:dyDescent="0.3">
      <c r="A16" s="729" t="s">
        <v>593</v>
      </c>
      <c r="B16" s="730" t="s">
        <v>594</v>
      </c>
      <c r="C16" s="731" t="s">
        <v>583</v>
      </c>
      <c r="D16" s="731" t="s">
        <v>583</v>
      </c>
      <c r="E16" s="731"/>
      <c r="F16" s="731" t="s">
        <v>583</v>
      </c>
      <c r="G16" s="731" t="s">
        <v>583</v>
      </c>
      <c r="H16" s="731" t="s">
        <v>583</v>
      </c>
      <c r="I16" s="732" t="s">
        <v>583</v>
      </c>
      <c r="J16" s="733" t="s">
        <v>0</v>
      </c>
    </row>
    <row r="17" spans="1:10" ht="14.4" customHeight="1" x14ac:dyDescent="0.3">
      <c r="A17" s="729" t="s">
        <v>593</v>
      </c>
      <c r="B17" s="730" t="s">
        <v>584</v>
      </c>
      <c r="C17" s="731">
        <v>57.590250000000012</v>
      </c>
      <c r="D17" s="731">
        <v>62.71658</v>
      </c>
      <c r="E17" s="731"/>
      <c r="F17" s="731">
        <v>61.624219999999994</v>
      </c>
      <c r="G17" s="731">
        <v>62</v>
      </c>
      <c r="H17" s="731">
        <v>-0.375780000000006</v>
      </c>
      <c r="I17" s="732">
        <v>0.99393903225806446</v>
      </c>
      <c r="J17" s="733" t="s">
        <v>1</v>
      </c>
    </row>
    <row r="18" spans="1:10" ht="14.4" customHeight="1" x14ac:dyDescent="0.3">
      <c r="A18" s="729" t="s">
        <v>593</v>
      </c>
      <c r="B18" s="730" t="s">
        <v>587</v>
      </c>
      <c r="C18" s="731">
        <v>1.2869999999999999</v>
      </c>
      <c r="D18" s="731">
        <v>1.2869999999999999</v>
      </c>
      <c r="E18" s="731"/>
      <c r="F18" s="731">
        <v>5.3410500000000001</v>
      </c>
      <c r="G18" s="731">
        <v>1</v>
      </c>
      <c r="H18" s="731">
        <v>4.3410500000000001</v>
      </c>
      <c r="I18" s="732">
        <v>5.3410500000000001</v>
      </c>
      <c r="J18" s="733" t="s">
        <v>1</v>
      </c>
    </row>
    <row r="19" spans="1:10" ht="14.4" customHeight="1" x14ac:dyDescent="0.3">
      <c r="A19" s="729" t="s">
        <v>593</v>
      </c>
      <c r="B19" s="730" t="s">
        <v>588</v>
      </c>
      <c r="C19" s="731">
        <v>6.3866700000000023</v>
      </c>
      <c r="D19" s="731">
        <v>5.9906999999999986</v>
      </c>
      <c r="E19" s="731"/>
      <c r="F19" s="731">
        <v>12.266920000000002</v>
      </c>
      <c r="G19" s="731">
        <v>15</v>
      </c>
      <c r="H19" s="731">
        <v>-2.7330799999999975</v>
      </c>
      <c r="I19" s="732">
        <v>0.81779466666666678</v>
      </c>
      <c r="J19" s="733" t="s">
        <v>1</v>
      </c>
    </row>
    <row r="20" spans="1:10" ht="14.4" customHeight="1" x14ac:dyDescent="0.3">
      <c r="A20" s="729" t="s">
        <v>593</v>
      </c>
      <c r="B20" s="730" t="s">
        <v>589</v>
      </c>
      <c r="C20" s="731">
        <v>9.5700000000000007E-2</v>
      </c>
      <c r="D20" s="731">
        <v>8.9099999999999999E-2</v>
      </c>
      <c r="E20" s="731"/>
      <c r="F20" s="731">
        <v>0</v>
      </c>
      <c r="G20" s="731">
        <v>0</v>
      </c>
      <c r="H20" s="731">
        <v>0</v>
      </c>
      <c r="I20" s="732" t="s">
        <v>583</v>
      </c>
      <c r="J20" s="733" t="s">
        <v>1</v>
      </c>
    </row>
    <row r="21" spans="1:10" ht="14.4" customHeight="1" x14ac:dyDescent="0.3">
      <c r="A21" s="729" t="s">
        <v>593</v>
      </c>
      <c r="B21" s="730" t="s">
        <v>590</v>
      </c>
      <c r="C21" s="731">
        <v>7.0380000000000003</v>
      </c>
      <c r="D21" s="731">
        <v>4.968</v>
      </c>
      <c r="E21" s="731"/>
      <c r="F21" s="731">
        <v>1.6559999999999999</v>
      </c>
      <c r="G21" s="731">
        <v>5</v>
      </c>
      <c r="H21" s="731">
        <v>-3.3440000000000003</v>
      </c>
      <c r="I21" s="732">
        <v>0.33119999999999999</v>
      </c>
      <c r="J21" s="733" t="s">
        <v>1</v>
      </c>
    </row>
    <row r="22" spans="1:10" ht="14.4" customHeight="1" x14ac:dyDescent="0.3">
      <c r="A22" s="729" t="s">
        <v>593</v>
      </c>
      <c r="B22" s="730" t="s">
        <v>595</v>
      </c>
      <c r="C22" s="731">
        <v>72.397620000000003</v>
      </c>
      <c r="D22" s="731">
        <v>75.051380000000009</v>
      </c>
      <c r="E22" s="731"/>
      <c r="F22" s="731">
        <v>80.888189999999994</v>
      </c>
      <c r="G22" s="731">
        <v>82</v>
      </c>
      <c r="H22" s="731">
        <v>-1.1118100000000055</v>
      </c>
      <c r="I22" s="732">
        <v>0.98644134146341456</v>
      </c>
      <c r="J22" s="733" t="s">
        <v>596</v>
      </c>
    </row>
    <row r="23" spans="1:10" ht="14.4" customHeight="1" x14ac:dyDescent="0.3">
      <c r="A23" s="729" t="s">
        <v>583</v>
      </c>
      <c r="B23" s="730" t="s">
        <v>583</v>
      </c>
      <c r="C23" s="731" t="s">
        <v>583</v>
      </c>
      <c r="D23" s="731" t="s">
        <v>583</v>
      </c>
      <c r="E23" s="731"/>
      <c r="F23" s="731" t="s">
        <v>583</v>
      </c>
      <c r="G23" s="731" t="s">
        <v>583</v>
      </c>
      <c r="H23" s="731" t="s">
        <v>583</v>
      </c>
      <c r="I23" s="732" t="s">
        <v>583</v>
      </c>
      <c r="J23" s="733" t="s">
        <v>597</v>
      </c>
    </row>
    <row r="24" spans="1:10" ht="14.4" customHeight="1" x14ac:dyDescent="0.3">
      <c r="A24" s="729" t="s">
        <v>598</v>
      </c>
      <c r="B24" s="730" t="s">
        <v>599</v>
      </c>
      <c r="C24" s="731" t="s">
        <v>583</v>
      </c>
      <c r="D24" s="731" t="s">
        <v>583</v>
      </c>
      <c r="E24" s="731"/>
      <c r="F24" s="731" t="s">
        <v>583</v>
      </c>
      <c r="G24" s="731" t="s">
        <v>583</v>
      </c>
      <c r="H24" s="731" t="s">
        <v>583</v>
      </c>
      <c r="I24" s="732" t="s">
        <v>583</v>
      </c>
      <c r="J24" s="733" t="s">
        <v>0</v>
      </c>
    </row>
    <row r="25" spans="1:10" ht="14.4" customHeight="1" x14ac:dyDescent="0.3">
      <c r="A25" s="729" t="s">
        <v>598</v>
      </c>
      <c r="B25" s="730" t="s">
        <v>584</v>
      </c>
      <c r="C25" s="731">
        <v>80.221790000000027</v>
      </c>
      <c r="D25" s="731">
        <v>70.294769999999986</v>
      </c>
      <c r="E25" s="731"/>
      <c r="F25" s="731">
        <v>76.722749999999991</v>
      </c>
      <c r="G25" s="731">
        <v>82</v>
      </c>
      <c r="H25" s="731">
        <v>-5.2772500000000093</v>
      </c>
      <c r="I25" s="732">
        <v>0.93564329268292667</v>
      </c>
      <c r="J25" s="733" t="s">
        <v>1</v>
      </c>
    </row>
    <row r="26" spans="1:10" ht="14.4" customHeight="1" x14ac:dyDescent="0.3">
      <c r="A26" s="729" t="s">
        <v>598</v>
      </c>
      <c r="B26" s="730" t="s">
        <v>587</v>
      </c>
      <c r="C26" s="731">
        <v>0</v>
      </c>
      <c r="D26" s="731">
        <v>0</v>
      </c>
      <c r="E26" s="731"/>
      <c r="F26" s="731">
        <v>0</v>
      </c>
      <c r="G26" s="731">
        <v>1</v>
      </c>
      <c r="H26" s="731">
        <v>-1</v>
      </c>
      <c r="I26" s="732">
        <v>0</v>
      </c>
      <c r="J26" s="733" t="s">
        <v>1</v>
      </c>
    </row>
    <row r="27" spans="1:10" ht="14.4" customHeight="1" x14ac:dyDescent="0.3">
      <c r="A27" s="729" t="s">
        <v>598</v>
      </c>
      <c r="B27" s="730" t="s">
        <v>588</v>
      </c>
      <c r="C27" s="731">
        <v>12.607979999999998</v>
      </c>
      <c r="D27" s="731">
        <v>11.993270000000001</v>
      </c>
      <c r="E27" s="731"/>
      <c r="F27" s="731">
        <v>11.577380000000002</v>
      </c>
      <c r="G27" s="731">
        <v>17</v>
      </c>
      <c r="H27" s="731">
        <v>-5.4226199999999984</v>
      </c>
      <c r="I27" s="732">
        <v>0.68102235294117652</v>
      </c>
      <c r="J27" s="733" t="s">
        <v>1</v>
      </c>
    </row>
    <row r="28" spans="1:10" ht="14.4" customHeight="1" x14ac:dyDescent="0.3">
      <c r="A28" s="729" t="s">
        <v>598</v>
      </c>
      <c r="B28" s="730" t="s">
        <v>589</v>
      </c>
      <c r="C28" s="731">
        <v>0</v>
      </c>
      <c r="D28" s="731">
        <v>0</v>
      </c>
      <c r="E28" s="731"/>
      <c r="F28" s="731">
        <v>2.9700000000000001E-2</v>
      </c>
      <c r="G28" s="731">
        <v>0</v>
      </c>
      <c r="H28" s="731">
        <v>2.9700000000000001E-2</v>
      </c>
      <c r="I28" s="732" t="s">
        <v>583</v>
      </c>
      <c r="J28" s="733" t="s">
        <v>1</v>
      </c>
    </row>
    <row r="29" spans="1:10" ht="14.4" customHeight="1" x14ac:dyDescent="0.3">
      <c r="A29" s="729" t="s">
        <v>598</v>
      </c>
      <c r="B29" s="730" t="s">
        <v>590</v>
      </c>
      <c r="C29" s="731">
        <v>0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583</v>
      </c>
      <c r="J29" s="733" t="s">
        <v>1</v>
      </c>
    </row>
    <row r="30" spans="1:10" ht="14.4" customHeight="1" x14ac:dyDescent="0.3">
      <c r="A30" s="729" t="s">
        <v>598</v>
      </c>
      <c r="B30" s="730" t="s">
        <v>600</v>
      </c>
      <c r="C30" s="731">
        <v>92.829770000000025</v>
      </c>
      <c r="D30" s="731">
        <v>82.288039999999981</v>
      </c>
      <c r="E30" s="731"/>
      <c r="F30" s="731">
        <v>88.329830000000001</v>
      </c>
      <c r="G30" s="731">
        <v>101</v>
      </c>
      <c r="H30" s="731">
        <v>-12.670169999999999</v>
      </c>
      <c r="I30" s="732">
        <v>0.87455277227722772</v>
      </c>
      <c r="J30" s="733" t="s">
        <v>596</v>
      </c>
    </row>
    <row r="31" spans="1:10" ht="14.4" customHeight="1" x14ac:dyDescent="0.3">
      <c r="A31" s="729" t="s">
        <v>583</v>
      </c>
      <c r="B31" s="730" t="s">
        <v>583</v>
      </c>
      <c r="C31" s="731" t="s">
        <v>583</v>
      </c>
      <c r="D31" s="731" t="s">
        <v>583</v>
      </c>
      <c r="E31" s="731"/>
      <c r="F31" s="731" t="s">
        <v>583</v>
      </c>
      <c r="G31" s="731" t="s">
        <v>583</v>
      </c>
      <c r="H31" s="731" t="s">
        <v>583</v>
      </c>
      <c r="I31" s="732" t="s">
        <v>583</v>
      </c>
      <c r="J31" s="733" t="s">
        <v>597</v>
      </c>
    </row>
    <row r="32" spans="1:10" ht="14.4" customHeight="1" x14ac:dyDescent="0.3">
      <c r="A32" s="729" t="s">
        <v>601</v>
      </c>
      <c r="B32" s="730" t="s">
        <v>602</v>
      </c>
      <c r="C32" s="731" t="s">
        <v>583</v>
      </c>
      <c r="D32" s="731" t="s">
        <v>583</v>
      </c>
      <c r="E32" s="731"/>
      <c r="F32" s="731" t="s">
        <v>583</v>
      </c>
      <c r="G32" s="731" t="s">
        <v>583</v>
      </c>
      <c r="H32" s="731" t="s">
        <v>583</v>
      </c>
      <c r="I32" s="732" t="s">
        <v>583</v>
      </c>
      <c r="J32" s="733" t="s">
        <v>0</v>
      </c>
    </row>
    <row r="33" spans="1:10" ht="14.4" customHeight="1" x14ac:dyDescent="0.3">
      <c r="A33" s="729" t="s">
        <v>601</v>
      </c>
      <c r="B33" s="730" t="s">
        <v>584</v>
      </c>
      <c r="C33" s="731">
        <v>38.495129999999996</v>
      </c>
      <c r="D33" s="731">
        <v>31.036690000000004</v>
      </c>
      <c r="E33" s="731"/>
      <c r="F33" s="731">
        <v>31.673260000000003</v>
      </c>
      <c r="G33" s="731">
        <v>32</v>
      </c>
      <c r="H33" s="731">
        <v>-0.32673999999999737</v>
      </c>
      <c r="I33" s="732">
        <v>0.98978937500000008</v>
      </c>
      <c r="J33" s="733" t="s">
        <v>1</v>
      </c>
    </row>
    <row r="34" spans="1:10" ht="14.4" customHeight="1" x14ac:dyDescent="0.3">
      <c r="A34" s="729" t="s">
        <v>601</v>
      </c>
      <c r="B34" s="730" t="s">
        <v>587</v>
      </c>
      <c r="C34" s="731">
        <v>1.2869999999999999</v>
      </c>
      <c r="D34" s="731">
        <v>3.8610000000000002</v>
      </c>
      <c r="E34" s="731"/>
      <c r="F34" s="731">
        <v>1.0682100000000001</v>
      </c>
      <c r="G34" s="731">
        <v>10</v>
      </c>
      <c r="H34" s="731">
        <v>-8.9317899999999995</v>
      </c>
      <c r="I34" s="732">
        <v>0.10682100000000001</v>
      </c>
      <c r="J34" s="733" t="s">
        <v>1</v>
      </c>
    </row>
    <row r="35" spans="1:10" ht="14.4" customHeight="1" x14ac:dyDescent="0.3">
      <c r="A35" s="729" t="s">
        <v>601</v>
      </c>
      <c r="B35" s="730" t="s">
        <v>588</v>
      </c>
      <c r="C35" s="731">
        <v>35.698939999999993</v>
      </c>
      <c r="D35" s="731">
        <v>41.888179999999991</v>
      </c>
      <c r="E35" s="731"/>
      <c r="F35" s="731">
        <v>65.11309</v>
      </c>
      <c r="G35" s="731">
        <v>68</v>
      </c>
      <c r="H35" s="731">
        <v>-2.8869100000000003</v>
      </c>
      <c r="I35" s="732">
        <v>0.95754544117647056</v>
      </c>
      <c r="J35" s="733" t="s">
        <v>1</v>
      </c>
    </row>
    <row r="36" spans="1:10" ht="14.4" customHeight="1" x14ac:dyDescent="0.3">
      <c r="A36" s="729" t="s">
        <v>601</v>
      </c>
      <c r="B36" s="730" t="s">
        <v>589</v>
      </c>
      <c r="C36" s="731">
        <v>0.21725999999999998</v>
      </c>
      <c r="D36" s="731">
        <v>0.65744000000000002</v>
      </c>
      <c r="E36" s="731"/>
      <c r="F36" s="731">
        <v>0</v>
      </c>
      <c r="G36" s="731">
        <v>14</v>
      </c>
      <c r="H36" s="731">
        <v>-14</v>
      </c>
      <c r="I36" s="732">
        <v>0</v>
      </c>
      <c r="J36" s="733" t="s">
        <v>1</v>
      </c>
    </row>
    <row r="37" spans="1:10" ht="14.4" customHeight="1" x14ac:dyDescent="0.3">
      <c r="A37" s="729" t="s">
        <v>601</v>
      </c>
      <c r="B37" s="730" t="s">
        <v>590</v>
      </c>
      <c r="C37" s="731">
        <v>2.0585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583</v>
      </c>
      <c r="J37" s="733" t="s">
        <v>1</v>
      </c>
    </row>
    <row r="38" spans="1:10" ht="14.4" customHeight="1" x14ac:dyDescent="0.3">
      <c r="A38" s="729" t="s">
        <v>601</v>
      </c>
      <c r="B38" s="730" t="s">
        <v>603</v>
      </c>
      <c r="C38" s="731">
        <v>77.756829999999979</v>
      </c>
      <c r="D38" s="731">
        <v>77.443309999999983</v>
      </c>
      <c r="E38" s="731"/>
      <c r="F38" s="731">
        <v>97.854559999999992</v>
      </c>
      <c r="G38" s="731">
        <v>124</v>
      </c>
      <c r="H38" s="731">
        <v>-26.145440000000008</v>
      </c>
      <c r="I38" s="732">
        <v>0.78914967741935482</v>
      </c>
      <c r="J38" s="733" t="s">
        <v>596</v>
      </c>
    </row>
    <row r="39" spans="1:10" ht="14.4" customHeight="1" x14ac:dyDescent="0.3">
      <c r="A39" s="729" t="s">
        <v>583</v>
      </c>
      <c r="B39" s="730" t="s">
        <v>583</v>
      </c>
      <c r="C39" s="731" t="s">
        <v>583</v>
      </c>
      <c r="D39" s="731" t="s">
        <v>583</v>
      </c>
      <c r="E39" s="731"/>
      <c r="F39" s="731" t="s">
        <v>583</v>
      </c>
      <c r="G39" s="731" t="s">
        <v>583</v>
      </c>
      <c r="H39" s="731" t="s">
        <v>583</v>
      </c>
      <c r="I39" s="732" t="s">
        <v>583</v>
      </c>
      <c r="J39" s="733" t="s">
        <v>597</v>
      </c>
    </row>
    <row r="40" spans="1:10" ht="14.4" customHeight="1" x14ac:dyDescent="0.3">
      <c r="A40" s="729" t="s">
        <v>604</v>
      </c>
      <c r="B40" s="730" t="s">
        <v>605</v>
      </c>
      <c r="C40" s="731" t="s">
        <v>583</v>
      </c>
      <c r="D40" s="731" t="s">
        <v>583</v>
      </c>
      <c r="E40" s="731"/>
      <c r="F40" s="731" t="s">
        <v>583</v>
      </c>
      <c r="G40" s="731" t="s">
        <v>583</v>
      </c>
      <c r="H40" s="731" t="s">
        <v>583</v>
      </c>
      <c r="I40" s="732" t="s">
        <v>583</v>
      </c>
      <c r="J40" s="733" t="s">
        <v>0</v>
      </c>
    </row>
    <row r="41" spans="1:10" ht="14.4" customHeight="1" x14ac:dyDescent="0.3">
      <c r="A41" s="729" t="s">
        <v>604</v>
      </c>
      <c r="B41" s="730" t="s">
        <v>584</v>
      </c>
      <c r="C41" s="731">
        <v>22.371549999999999</v>
      </c>
      <c r="D41" s="731">
        <v>32.766370000000002</v>
      </c>
      <c r="E41" s="731"/>
      <c r="F41" s="731">
        <v>17.255300000000002</v>
      </c>
      <c r="G41" s="731">
        <v>29</v>
      </c>
      <c r="H41" s="731">
        <v>-11.744699999999998</v>
      </c>
      <c r="I41" s="732">
        <v>0.5950103448275863</v>
      </c>
      <c r="J41" s="733" t="s">
        <v>1</v>
      </c>
    </row>
    <row r="42" spans="1:10" ht="14.4" customHeight="1" x14ac:dyDescent="0.3">
      <c r="A42" s="729" t="s">
        <v>604</v>
      </c>
      <c r="B42" s="730" t="s">
        <v>588</v>
      </c>
      <c r="C42" s="731">
        <v>-19.796370000000003</v>
      </c>
      <c r="D42" s="731">
        <v>0</v>
      </c>
      <c r="E42" s="731"/>
      <c r="F42" s="731">
        <v>0</v>
      </c>
      <c r="G42" s="731">
        <v>0</v>
      </c>
      <c r="H42" s="731">
        <v>0</v>
      </c>
      <c r="I42" s="732" t="s">
        <v>583</v>
      </c>
      <c r="J42" s="733" t="s">
        <v>1</v>
      </c>
    </row>
    <row r="43" spans="1:10" ht="14.4" customHeight="1" x14ac:dyDescent="0.3">
      <c r="A43" s="729" t="s">
        <v>604</v>
      </c>
      <c r="B43" s="730" t="s">
        <v>606</v>
      </c>
      <c r="C43" s="731">
        <v>2.575179999999996</v>
      </c>
      <c r="D43" s="731">
        <v>32.766370000000002</v>
      </c>
      <c r="E43" s="731"/>
      <c r="F43" s="731">
        <v>17.255300000000002</v>
      </c>
      <c r="G43" s="731">
        <v>29</v>
      </c>
      <c r="H43" s="731">
        <v>-11.744699999999998</v>
      </c>
      <c r="I43" s="732">
        <v>0.5950103448275863</v>
      </c>
      <c r="J43" s="733" t="s">
        <v>596</v>
      </c>
    </row>
    <row r="44" spans="1:10" ht="14.4" customHeight="1" x14ac:dyDescent="0.3">
      <c r="A44" s="729" t="s">
        <v>583</v>
      </c>
      <c r="B44" s="730" t="s">
        <v>583</v>
      </c>
      <c r="C44" s="731" t="s">
        <v>583</v>
      </c>
      <c r="D44" s="731" t="s">
        <v>583</v>
      </c>
      <c r="E44" s="731"/>
      <c r="F44" s="731" t="s">
        <v>583</v>
      </c>
      <c r="G44" s="731" t="s">
        <v>583</v>
      </c>
      <c r="H44" s="731" t="s">
        <v>583</v>
      </c>
      <c r="I44" s="732" t="s">
        <v>583</v>
      </c>
      <c r="J44" s="733" t="s">
        <v>597</v>
      </c>
    </row>
    <row r="45" spans="1:10" ht="14.4" customHeight="1" x14ac:dyDescent="0.3">
      <c r="A45" s="729" t="s">
        <v>607</v>
      </c>
      <c r="B45" s="730" t="s">
        <v>608</v>
      </c>
      <c r="C45" s="731" t="s">
        <v>583</v>
      </c>
      <c r="D45" s="731" t="s">
        <v>583</v>
      </c>
      <c r="E45" s="731"/>
      <c r="F45" s="731" t="s">
        <v>583</v>
      </c>
      <c r="G45" s="731" t="s">
        <v>583</v>
      </c>
      <c r="H45" s="731" t="s">
        <v>583</v>
      </c>
      <c r="I45" s="732" t="s">
        <v>583</v>
      </c>
      <c r="J45" s="733" t="s">
        <v>0</v>
      </c>
    </row>
    <row r="46" spans="1:10" ht="14.4" customHeight="1" x14ac:dyDescent="0.3">
      <c r="A46" s="729" t="s">
        <v>607</v>
      </c>
      <c r="B46" s="730" t="s">
        <v>584</v>
      </c>
      <c r="C46" s="731">
        <v>46.100530000000013</v>
      </c>
      <c r="D46" s="731">
        <v>49.408929999999998</v>
      </c>
      <c r="E46" s="731"/>
      <c r="F46" s="731">
        <v>76.297640000000001</v>
      </c>
      <c r="G46" s="731">
        <v>75</v>
      </c>
      <c r="H46" s="731">
        <v>1.2976400000000012</v>
      </c>
      <c r="I46" s="732">
        <v>1.0173018666666667</v>
      </c>
      <c r="J46" s="733" t="s">
        <v>1</v>
      </c>
    </row>
    <row r="47" spans="1:10" ht="14.4" customHeight="1" x14ac:dyDescent="0.3">
      <c r="A47" s="729" t="s">
        <v>607</v>
      </c>
      <c r="B47" s="730" t="s">
        <v>585</v>
      </c>
      <c r="C47" s="731">
        <v>0</v>
      </c>
      <c r="D47" s="731">
        <v>3.10988</v>
      </c>
      <c r="E47" s="731"/>
      <c r="F47" s="731">
        <v>0</v>
      </c>
      <c r="G47" s="731">
        <v>2</v>
      </c>
      <c r="H47" s="731">
        <v>-2</v>
      </c>
      <c r="I47" s="732">
        <v>0</v>
      </c>
      <c r="J47" s="733" t="s">
        <v>1</v>
      </c>
    </row>
    <row r="48" spans="1:10" ht="14.4" customHeight="1" x14ac:dyDescent="0.3">
      <c r="A48" s="729" t="s">
        <v>607</v>
      </c>
      <c r="B48" s="730" t="s">
        <v>586</v>
      </c>
      <c r="C48" s="731">
        <v>6.1011799999999994</v>
      </c>
      <c r="D48" s="731">
        <v>2.2076599999999997</v>
      </c>
      <c r="E48" s="731"/>
      <c r="F48" s="731">
        <v>5.7547199999999989</v>
      </c>
      <c r="G48" s="731">
        <v>6</v>
      </c>
      <c r="H48" s="731">
        <v>-0.24528000000000105</v>
      </c>
      <c r="I48" s="732">
        <v>0.95911999999999986</v>
      </c>
      <c r="J48" s="733" t="s">
        <v>1</v>
      </c>
    </row>
    <row r="49" spans="1:10" ht="14.4" customHeight="1" x14ac:dyDescent="0.3">
      <c r="A49" s="729" t="s">
        <v>607</v>
      </c>
      <c r="B49" s="730" t="s">
        <v>587</v>
      </c>
      <c r="C49" s="731">
        <v>8.8374000000000006</v>
      </c>
      <c r="D49" s="731">
        <v>0</v>
      </c>
      <c r="E49" s="731"/>
      <c r="F49" s="731">
        <v>0</v>
      </c>
      <c r="G49" s="731">
        <v>1</v>
      </c>
      <c r="H49" s="731">
        <v>-1</v>
      </c>
      <c r="I49" s="732">
        <v>0</v>
      </c>
      <c r="J49" s="733" t="s">
        <v>1</v>
      </c>
    </row>
    <row r="50" spans="1:10" ht="14.4" customHeight="1" x14ac:dyDescent="0.3">
      <c r="A50" s="729" t="s">
        <v>607</v>
      </c>
      <c r="B50" s="730" t="s">
        <v>588</v>
      </c>
      <c r="C50" s="731">
        <v>9.3375599999999999</v>
      </c>
      <c r="D50" s="731">
        <v>11.305590000000002</v>
      </c>
      <c r="E50" s="731"/>
      <c r="F50" s="731">
        <v>14.834769999999997</v>
      </c>
      <c r="G50" s="731">
        <v>14</v>
      </c>
      <c r="H50" s="731">
        <v>0.83476999999999713</v>
      </c>
      <c r="I50" s="732">
        <v>1.0596264285714283</v>
      </c>
      <c r="J50" s="733" t="s">
        <v>1</v>
      </c>
    </row>
    <row r="51" spans="1:10" ht="14.4" customHeight="1" x14ac:dyDescent="0.3">
      <c r="A51" s="729" t="s">
        <v>607</v>
      </c>
      <c r="B51" s="730" t="s">
        <v>589</v>
      </c>
      <c r="C51" s="731">
        <v>9.5700000000000007E-2</v>
      </c>
      <c r="D51" s="731">
        <v>0</v>
      </c>
      <c r="E51" s="731"/>
      <c r="F51" s="731">
        <v>0.11751</v>
      </c>
      <c r="G51" s="731">
        <v>2</v>
      </c>
      <c r="H51" s="731">
        <v>-1.88249</v>
      </c>
      <c r="I51" s="732">
        <v>5.8755000000000002E-2</v>
      </c>
      <c r="J51" s="733" t="s">
        <v>1</v>
      </c>
    </row>
    <row r="52" spans="1:10" ht="14.4" customHeight="1" x14ac:dyDescent="0.3">
      <c r="A52" s="729" t="s">
        <v>607</v>
      </c>
      <c r="B52" s="730" t="s">
        <v>590</v>
      </c>
      <c r="C52" s="731">
        <v>0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583</v>
      </c>
      <c r="J52" s="733" t="s">
        <v>1</v>
      </c>
    </row>
    <row r="53" spans="1:10" ht="14.4" customHeight="1" x14ac:dyDescent="0.3">
      <c r="A53" s="729" t="s">
        <v>607</v>
      </c>
      <c r="B53" s="730" t="s">
        <v>609</v>
      </c>
      <c r="C53" s="731">
        <v>70.472370000000012</v>
      </c>
      <c r="D53" s="731">
        <v>66.032060000000001</v>
      </c>
      <c r="E53" s="731"/>
      <c r="F53" s="731">
        <v>97.004639999999981</v>
      </c>
      <c r="G53" s="731">
        <v>99</v>
      </c>
      <c r="H53" s="731">
        <v>-1.9953600000000193</v>
      </c>
      <c r="I53" s="732">
        <v>0.97984484848484832</v>
      </c>
      <c r="J53" s="733" t="s">
        <v>596</v>
      </c>
    </row>
    <row r="54" spans="1:10" ht="14.4" customHeight="1" x14ac:dyDescent="0.3">
      <c r="A54" s="729" t="s">
        <v>583</v>
      </c>
      <c r="B54" s="730" t="s">
        <v>583</v>
      </c>
      <c r="C54" s="731" t="s">
        <v>583</v>
      </c>
      <c r="D54" s="731" t="s">
        <v>583</v>
      </c>
      <c r="E54" s="731"/>
      <c r="F54" s="731" t="s">
        <v>583</v>
      </c>
      <c r="G54" s="731" t="s">
        <v>583</v>
      </c>
      <c r="H54" s="731" t="s">
        <v>583</v>
      </c>
      <c r="I54" s="732" t="s">
        <v>583</v>
      </c>
      <c r="J54" s="733" t="s">
        <v>597</v>
      </c>
    </row>
    <row r="55" spans="1:10" ht="14.4" customHeight="1" x14ac:dyDescent="0.3">
      <c r="A55" s="729" t="s">
        <v>610</v>
      </c>
      <c r="B55" s="730" t="s">
        <v>611</v>
      </c>
      <c r="C55" s="731" t="s">
        <v>583</v>
      </c>
      <c r="D55" s="731" t="s">
        <v>583</v>
      </c>
      <c r="E55" s="731"/>
      <c r="F55" s="731" t="s">
        <v>583</v>
      </c>
      <c r="G55" s="731" t="s">
        <v>583</v>
      </c>
      <c r="H55" s="731" t="s">
        <v>583</v>
      </c>
      <c r="I55" s="732" t="s">
        <v>583</v>
      </c>
      <c r="J55" s="733" t="s">
        <v>0</v>
      </c>
    </row>
    <row r="56" spans="1:10" ht="14.4" customHeight="1" x14ac:dyDescent="0.3">
      <c r="A56" s="729" t="s">
        <v>610</v>
      </c>
      <c r="B56" s="730" t="s">
        <v>584</v>
      </c>
      <c r="C56" s="731">
        <v>88.871619999999993</v>
      </c>
      <c r="D56" s="731">
        <v>104.45215999999999</v>
      </c>
      <c r="E56" s="731"/>
      <c r="F56" s="731">
        <v>116.79012000000002</v>
      </c>
      <c r="G56" s="731">
        <v>95</v>
      </c>
      <c r="H56" s="731">
        <v>21.790120000000016</v>
      </c>
      <c r="I56" s="732">
        <v>1.2293696842105264</v>
      </c>
      <c r="J56" s="733" t="s">
        <v>1</v>
      </c>
    </row>
    <row r="57" spans="1:10" ht="14.4" customHeight="1" x14ac:dyDescent="0.3">
      <c r="A57" s="729" t="s">
        <v>610</v>
      </c>
      <c r="B57" s="730" t="s">
        <v>588</v>
      </c>
      <c r="C57" s="731">
        <v>0</v>
      </c>
      <c r="D57" s="731">
        <v>19.362200000000001</v>
      </c>
      <c r="E57" s="731"/>
      <c r="F57" s="731">
        <v>49.088819999999998</v>
      </c>
      <c r="G57" s="731">
        <v>39</v>
      </c>
      <c r="H57" s="731">
        <v>10.088819999999998</v>
      </c>
      <c r="I57" s="732">
        <v>1.2586876923076922</v>
      </c>
      <c r="J57" s="733" t="s">
        <v>1</v>
      </c>
    </row>
    <row r="58" spans="1:10" ht="14.4" customHeight="1" x14ac:dyDescent="0.3">
      <c r="A58" s="729" t="s">
        <v>610</v>
      </c>
      <c r="B58" s="730" t="s">
        <v>590</v>
      </c>
      <c r="C58" s="731">
        <v>51.983410000000006</v>
      </c>
      <c r="D58" s="731">
        <v>32.957630000000002</v>
      </c>
      <c r="E58" s="731"/>
      <c r="F58" s="731">
        <v>32.463270000000001</v>
      </c>
      <c r="G58" s="731">
        <v>32</v>
      </c>
      <c r="H58" s="731">
        <v>0.4632700000000014</v>
      </c>
      <c r="I58" s="732">
        <v>1.0144771875</v>
      </c>
      <c r="J58" s="733" t="s">
        <v>1</v>
      </c>
    </row>
    <row r="59" spans="1:10" ht="14.4" customHeight="1" x14ac:dyDescent="0.3">
      <c r="A59" s="729" t="s">
        <v>610</v>
      </c>
      <c r="B59" s="730" t="s">
        <v>612</v>
      </c>
      <c r="C59" s="731">
        <v>140.85503</v>
      </c>
      <c r="D59" s="731">
        <v>156.77198999999999</v>
      </c>
      <c r="E59" s="731"/>
      <c r="F59" s="731">
        <v>198.34220999999999</v>
      </c>
      <c r="G59" s="731">
        <v>166</v>
      </c>
      <c r="H59" s="731">
        <v>32.342209999999994</v>
      </c>
      <c r="I59" s="732">
        <v>1.1948325903614458</v>
      </c>
      <c r="J59" s="733" t="s">
        <v>596</v>
      </c>
    </row>
    <row r="60" spans="1:10" ht="14.4" customHeight="1" x14ac:dyDescent="0.3">
      <c r="A60" s="729" t="s">
        <v>583</v>
      </c>
      <c r="B60" s="730" t="s">
        <v>583</v>
      </c>
      <c r="C60" s="731" t="s">
        <v>583</v>
      </c>
      <c r="D60" s="731" t="s">
        <v>583</v>
      </c>
      <c r="E60" s="731"/>
      <c r="F60" s="731" t="s">
        <v>583</v>
      </c>
      <c r="G60" s="731" t="s">
        <v>583</v>
      </c>
      <c r="H60" s="731" t="s">
        <v>583</v>
      </c>
      <c r="I60" s="732" t="s">
        <v>583</v>
      </c>
      <c r="J60" s="733" t="s">
        <v>597</v>
      </c>
    </row>
    <row r="61" spans="1:10" ht="14.4" customHeight="1" x14ac:dyDescent="0.3">
      <c r="A61" s="729" t="s">
        <v>581</v>
      </c>
      <c r="B61" s="730" t="s">
        <v>591</v>
      </c>
      <c r="C61" s="731">
        <v>456.88680000000005</v>
      </c>
      <c r="D61" s="731">
        <v>490.35314999999991</v>
      </c>
      <c r="E61" s="731"/>
      <c r="F61" s="731">
        <v>579.67472999999995</v>
      </c>
      <c r="G61" s="731">
        <v>603</v>
      </c>
      <c r="H61" s="731">
        <v>-23.325270000000046</v>
      </c>
      <c r="I61" s="732">
        <v>0.96131796019900495</v>
      </c>
      <c r="J61" s="733" t="s">
        <v>592</v>
      </c>
    </row>
  </sheetData>
  <mergeCells count="3">
    <mergeCell ref="F3:I3"/>
    <mergeCell ref="C4:D4"/>
    <mergeCell ref="A1:I1"/>
  </mergeCells>
  <conditionalFormatting sqref="F14 F62:F65537">
    <cfRule type="cellIs" dxfId="75" priority="18" stopIfTrue="1" operator="greaterThan">
      <formula>1</formula>
    </cfRule>
  </conditionalFormatting>
  <conditionalFormatting sqref="H5:H13">
    <cfRule type="expression" dxfId="74" priority="14">
      <formula>$H5&gt;0</formula>
    </cfRule>
  </conditionalFormatting>
  <conditionalFormatting sqref="I5:I13">
    <cfRule type="expression" dxfId="73" priority="15">
      <formula>$I5&gt;1</formula>
    </cfRule>
  </conditionalFormatting>
  <conditionalFormatting sqref="B5:B13">
    <cfRule type="expression" dxfId="72" priority="11">
      <formula>OR($J5="NS",$J5="SumaNS",$J5="Účet")</formula>
    </cfRule>
  </conditionalFormatting>
  <conditionalFormatting sqref="B5:D13 F5:I13">
    <cfRule type="expression" dxfId="71" priority="17">
      <formula>AND($J5&lt;&gt;"",$J5&lt;&gt;"mezeraKL")</formula>
    </cfRule>
  </conditionalFormatting>
  <conditionalFormatting sqref="B5:D13 F5:I13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9" priority="13">
      <formula>OR($J5="SumaNS",$J5="NS")</formula>
    </cfRule>
  </conditionalFormatting>
  <conditionalFormatting sqref="A5:A13">
    <cfRule type="expression" dxfId="68" priority="9">
      <formula>AND($J5&lt;&gt;"mezeraKL",$J5&lt;&gt;"")</formula>
    </cfRule>
  </conditionalFormatting>
  <conditionalFormatting sqref="A5:A13">
    <cfRule type="expression" dxfId="67" priority="10">
      <formula>AND($J5&lt;&gt;"",$J5&lt;&gt;"mezeraKL")</formula>
    </cfRule>
  </conditionalFormatting>
  <conditionalFormatting sqref="H15:H61">
    <cfRule type="expression" dxfId="66" priority="5">
      <formula>$H15&gt;0</formula>
    </cfRule>
  </conditionalFormatting>
  <conditionalFormatting sqref="A15:A61">
    <cfRule type="expression" dxfId="65" priority="2">
      <formula>AND($J15&lt;&gt;"mezeraKL",$J15&lt;&gt;"")</formula>
    </cfRule>
  </conditionalFormatting>
  <conditionalFormatting sqref="I15:I61">
    <cfRule type="expression" dxfId="64" priority="6">
      <formula>$I15&gt;1</formula>
    </cfRule>
  </conditionalFormatting>
  <conditionalFormatting sqref="B15:B61">
    <cfRule type="expression" dxfId="63" priority="1">
      <formula>OR($J15="NS",$J15="SumaNS",$J15="Účet")</formula>
    </cfRule>
  </conditionalFormatting>
  <conditionalFormatting sqref="A15:D61 F15:I61">
    <cfRule type="expression" dxfId="62" priority="8">
      <formula>AND($J15&lt;&gt;"",$J15&lt;&gt;"mezeraKL")</formula>
    </cfRule>
  </conditionalFormatting>
  <conditionalFormatting sqref="B15:D61 F15:I61">
    <cfRule type="expression" dxfId="61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61 F15:I61">
    <cfRule type="expression" dxfId="60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180.98298431702921</v>
      </c>
      <c r="M3" s="203">
        <f>SUBTOTAL(9,M5:M1048576)</f>
        <v>3014.4</v>
      </c>
      <c r="N3" s="204">
        <f>SUBTOTAL(9,N5:N1048576)</f>
        <v>545555.10792525287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581</v>
      </c>
      <c r="B5" s="741" t="s">
        <v>582</v>
      </c>
      <c r="C5" s="742" t="s">
        <v>593</v>
      </c>
      <c r="D5" s="743" t="s">
        <v>594</v>
      </c>
      <c r="E5" s="744">
        <v>50113001</v>
      </c>
      <c r="F5" s="743" t="s">
        <v>613</v>
      </c>
      <c r="G5" s="742" t="s">
        <v>614</v>
      </c>
      <c r="H5" s="742">
        <v>845008</v>
      </c>
      <c r="I5" s="742">
        <v>107806</v>
      </c>
      <c r="J5" s="742" t="s">
        <v>615</v>
      </c>
      <c r="K5" s="742" t="s">
        <v>616</v>
      </c>
      <c r="L5" s="745">
        <v>63.110000000000014</v>
      </c>
      <c r="M5" s="745">
        <v>4</v>
      </c>
      <c r="N5" s="746">
        <v>252.44000000000005</v>
      </c>
    </row>
    <row r="6" spans="1:14" ht="14.4" customHeight="1" x14ac:dyDescent="0.3">
      <c r="A6" s="747" t="s">
        <v>581</v>
      </c>
      <c r="B6" s="748" t="s">
        <v>582</v>
      </c>
      <c r="C6" s="749" t="s">
        <v>593</v>
      </c>
      <c r="D6" s="750" t="s">
        <v>594</v>
      </c>
      <c r="E6" s="751">
        <v>50113001</v>
      </c>
      <c r="F6" s="750" t="s">
        <v>613</v>
      </c>
      <c r="G6" s="749" t="s">
        <v>614</v>
      </c>
      <c r="H6" s="749">
        <v>202701</v>
      </c>
      <c r="I6" s="749">
        <v>202701</v>
      </c>
      <c r="J6" s="749" t="s">
        <v>615</v>
      </c>
      <c r="K6" s="749" t="s">
        <v>617</v>
      </c>
      <c r="L6" s="752">
        <v>136.87000000000003</v>
      </c>
      <c r="M6" s="752">
        <v>1</v>
      </c>
      <c r="N6" s="753">
        <v>136.87000000000003</v>
      </c>
    </row>
    <row r="7" spans="1:14" ht="14.4" customHeight="1" x14ac:dyDescent="0.3">
      <c r="A7" s="747" t="s">
        <v>581</v>
      </c>
      <c r="B7" s="748" t="s">
        <v>582</v>
      </c>
      <c r="C7" s="749" t="s">
        <v>593</v>
      </c>
      <c r="D7" s="750" t="s">
        <v>594</v>
      </c>
      <c r="E7" s="751">
        <v>50113001</v>
      </c>
      <c r="F7" s="750" t="s">
        <v>613</v>
      </c>
      <c r="G7" s="749" t="s">
        <v>618</v>
      </c>
      <c r="H7" s="749">
        <v>102954</v>
      </c>
      <c r="I7" s="749">
        <v>2954</v>
      </c>
      <c r="J7" s="749" t="s">
        <v>619</v>
      </c>
      <c r="K7" s="749" t="s">
        <v>620</v>
      </c>
      <c r="L7" s="752">
        <v>14.999999999999996</v>
      </c>
      <c r="M7" s="752">
        <v>1</v>
      </c>
      <c r="N7" s="753">
        <v>14.999999999999996</v>
      </c>
    </row>
    <row r="8" spans="1:14" ht="14.4" customHeight="1" x14ac:dyDescent="0.3">
      <c r="A8" s="747" t="s">
        <v>581</v>
      </c>
      <c r="B8" s="748" t="s">
        <v>582</v>
      </c>
      <c r="C8" s="749" t="s">
        <v>593</v>
      </c>
      <c r="D8" s="750" t="s">
        <v>594</v>
      </c>
      <c r="E8" s="751">
        <v>50113001</v>
      </c>
      <c r="F8" s="750" t="s">
        <v>613</v>
      </c>
      <c r="G8" s="749" t="s">
        <v>614</v>
      </c>
      <c r="H8" s="749">
        <v>176954</v>
      </c>
      <c r="I8" s="749">
        <v>176954</v>
      </c>
      <c r="J8" s="749" t="s">
        <v>621</v>
      </c>
      <c r="K8" s="749" t="s">
        <v>622</v>
      </c>
      <c r="L8" s="752">
        <v>94.299999999999983</v>
      </c>
      <c r="M8" s="752">
        <v>7</v>
      </c>
      <c r="N8" s="753">
        <v>660.09999999999991</v>
      </c>
    </row>
    <row r="9" spans="1:14" ht="14.4" customHeight="1" x14ac:dyDescent="0.3">
      <c r="A9" s="747" t="s">
        <v>581</v>
      </c>
      <c r="B9" s="748" t="s">
        <v>582</v>
      </c>
      <c r="C9" s="749" t="s">
        <v>593</v>
      </c>
      <c r="D9" s="750" t="s">
        <v>594</v>
      </c>
      <c r="E9" s="751">
        <v>50113001</v>
      </c>
      <c r="F9" s="750" t="s">
        <v>613</v>
      </c>
      <c r="G9" s="749" t="s">
        <v>614</v>
      </c>
      <c r="H9" s="749">
        <v>167547</v>
      </c>
      <c r="I9" s="749">
        <v>67547</v>
      </c>
      <c r="J9" s="749" t="s">
        <v>623</v>
      </c>
      <c r="K9" s="749" t="s">
        <v>624</v>
      </c>
      <c r="L9" s="752">
        <v>47.11999999999999</v>
      </c>
      <c r="M9" s="752">
        <v>2</v>
      </c>
      <c r="N9" s="753">
        <v>94.239999999999981</v>
      </c>
    </row>
    <row r="10" spans="1:14" ht="14.4" customHeight="1" x14ac:dyDescent="0.3">
      <c r="A10" s="747" t="s">
        <v>581</v>
      </c>
      <c r="B10" s="748" t="s">
        <v>582</v>
      </c>
      <c r="C10" s="749" t="s">
        <v>593</v>
      </c>
      <c r="D10" s="750" t="s">
        <v>594</v>
      </c>
      <c r="E10" s="751">
        <v>50113001</v>
      </c>
      <c r="F10" s="750" t="s">
        <v>613</v>
      </c>
      <c r="G10" s="749" t="s">
        <v>614</v>
      </c>
      <c r="H10" s="749">
        <v>847713</v>
      </c>
      <c r="I10" s="749">
        <v>125526</v>
      </c>
      <c r="J10" s="749" t="s">
        <v>625</v>
      </c>
      <c r="K10" s="749" t="s">
        <v>626</v>
      </c>
      <c r="L10" s="752">
        <v>111.63000000000004</v>
      </c>
      <c r="M10" s="752">
        <v>3</v>
      </c>
      <c r="N10" s="753">
        <v>334.8900000000001</v>
      </c>
    </row>
    <row r="11" spans="1:14" ht="14.4" customHeight="1" x14ac:dyDescent="0.3">
      <c r="A11" s="747" t="s">
        <v>581</v>
      </c>
      <c r="B11" s="748" t="s">
        <v>582</v>
      </c>
      <c r="C11" s="749" t="s">
        <v>593</v>
      </c>
      <c r="D11" s="750" t="s">
        <v>594</v>
      </c>
      <c r="E11" s="751">
        <v>50113001</v>
      </c>
      <c r="F11" s="750" t="s">
        <v>613</v>
      </c>
      <c r="G11" s="749" t="s">
        <v>614</v>
      </c>
      <c r="H11" s="749">
        <v>112891</v>
      </c>
      <c r="I11" s="749">
        <v>12891</v>
      </c>
      <c r="J11" s="749" t="s">
        <v>627</v>
      </c>
      <c r="K11" s="749" t="s">
        <v>628</v>
      </c>
      <c r="L11" s="752">
        <v>58.33</v>
      </c>
      <c r="M11" s="752">
        <v>5</v>
      </c>
      <c r="N11" s="753">
        <v>291.64999999999998</v>
      </c>
    </row>
    <row r="12" spans="1:14" ht="14.4" customHeight="1" x14ac:dyDescent="0.3">
      <c r="A12" s="747" t="s">
        <v>581</v>
      </c>
      <c r="B12" s="748" t="s">
        <v>582</v>
      </c>
      <c r="C12" s="749" t="s">
        <v>593</v>
      </c>
      <c r="D12" s="750" t="s">
        <v>594</v>
      </c>
      <c r="E12" s="751">
        <v>50113001</v>
      </c>
      <c r="F12" s="750" t="s">
        <v>613</v>
      </c>
      <c r="G12" s="749" t="s">
        <v>614</v>
      </c>
      <c r="H12" s="749">
        <v>112892</v>
      </c>
      <c r="I12" s="749">
        <v>12892</v>
      </c>
      <c r="J12" s="749" t="s">
        <v>627</v>
      </c>
      <c r="K12" s="749" t="s">
        <v>629</v>
      </c>
      <c r="L12" s="752">
        <v>104.13600000000001</v>
      </c>
      <c r="M12" s="752">
        <v>10</v>
      </c>
      <c r="N12" s="753">
        <v>1041.3600000000001</v>
      </c>
    </row>
    <row r="13" spans="1:14" ht="14.4" customHeight="1" x14ac:dyDescent="0.3">
      <c r="A13" s="747" t="s">
        <v>581</v>
      </c>
      <c r="B13" s="748" t="s">
        <v>582</v>
      </c>
      <c r="C13" s="749" t="s">
        <v>593</v>
      </c>
      <c r="D13" s="750" t="s">
        <v>594</v>
      </c>
      <c r="E13" s="751">
        <v>50113001</v>
      </c>
      <c r="F13" s="750" t="s">
        <v>613</v>
      </c>
      <c r="G13" s="749" t="s">
        <v>614</v>
      </c>
      <c r="H13" s="749">
        <v>993603</v>
      </c>
      <c r="I13" s="749">
        <v>0</v>
      </c>
      <c r="J13" s="749" t="s">
        <v>630</v>
      </c>
      <c r="K13" s="749" t="s">
        <v>583</v>
      </c>
      <c r="L13" s="752">
        <v>178.41</v>
      </c>
      <c r="M13" s="752">
        <v>1</v>
      </c>
      <c r="N13" s="753">
        <v>178.41</v>
      </c>
    </row>
    <row r="14" spans="1:14" ht="14.4" customHeight="1" x14ac:dyDescent="0.3">
      <c r="A14" s="747" t="s">
        <v>581</v>
      </c>
      <c r="B14" s="748" t="s">
        <v>582</v>
      </c>
      <c r="C14" s="749" t="s">
        <v>593</v>
      </c>
      <c r="D14" s="750" t="s">
        <v>594</v>
      </c>
      <c r="E14" s="751">
        <v>50113001</v>
      </c>
      <c r="F14" s="750" t="s">
        <v>613</v>
      </c>
      <c r="G14" s="749" t="s">
        <v>614</v>
      </c>
      <c r="H14" s="749">
        <v>394130</v>
      </c>
      <c r="I14" s="749">
        <v>0</v>
      </c>
      <c r="J14" s="749" t="s">
        <v>631</v>
      </c>
      <c r="K14" s="749" t="s">
        <v>583</v>
      </c>
      <c r="L14" s="752">
        <v>37.739999999999995</v>
      </c>
      <c r="M14" s="752">
        <v>2</v>
      </c>
      <c r="N14" s="753">
        <v>75.47999999999999</v>
      </c>
    </row>
    <row r="15" spans="1:14" ht="14.4" customHeight="1" x14ac:dyDescent="0.3">
      <c r="A15" s="747" t="s">
        <v>581</v>
      </c>
      <c r="B15" s="748" t="s">
        <v>582</v>
      </c>
      <c r="C15" s="749" t="s">
        <v>593</v>
      </c>
      <c r="D15" s="750" t="s">
        <v>594</v>
      </c>
      <c r="E15" s="751">
        <v>50113001</v>
      </c>
      <c r="F15" s="750" t="s">
        <v>613</v>
      </c>
      <c r="G15" s="749" t="s">
        <v>614</v>
      </c>
      <c r="H15" s="749">
        <v>213255</v>
      </c>
      <c r="I15" s="749">
        <v>213255</v>
      </c>
      <c r="J15" s="749" t="s">
        <v>632</v>
      </c>
      <c r="K15" s="749" t="s">
        <v>633</v>
      </c>
      <c r="L15" s="752">
        <v>125.71999999999998</v>
      </c>
      <c r="M15" s="752">
        <v>1</v>
      </c>
      <c r="N15" s="753">
        <v>125.71999999999998</v>
      </c>
    </row>
    <row r="16" spans="1:14" ht="14.4" customHeight="1" x14ac:dyDescent="0.3">
      <c r="A16" s="747" t="s">
        <v>581</v>
      </c>
      <c r="B16" s="748" t="s">
        <v>582</v>
      </c>
      <c r="C16" s="749" t="s">
        <v>593</v>
      </c>
      <c r="D16" s="750" t="s">
        <v>594</v>
      </c>
      <c r="E16" s="751">
        <v>50113001</v>
      </c>
      <c r="F16" s="750" t="s">
        <v>613</v>
      </c>
      <c r="G16" s="749" t="s">
        <v>618</v>
      </c>
      <c r="H16" s="749">
        <v>140536</v>
      </c>
      <c r="I16" s="749">
        <v>40536</v>
      </c>
      <c r="J16" s="749" t="s">
        <v>634</v>
      </c>
      <c r="K16" s="749" t="s">
        <v>635</v>
      </c>
      <c r="L16" s="752">
        <v>68.2</v>
      </c>
      <c r="M16" s="752">
        <v>5</v>
      </c>
      <c r="N16" s="753">
        <v>341</v>
      </c>
    </row>
    <row r="17" spans="1:14" ht="14.4" customHeight="1" x14ac:dyDescent="0.3">
      <c r="A17" s="747" t="s">
        <v>581</v>
      </c>
      <c r="B17" s="748" t="s">
        <v>582</v>
      </c>
      <c r="C17" s="749" t="s">
        <v>593</v>
      </c>
      <c r="D17" s="750" t="s">
        <v>594</v>
      </c>
      <c r="E17" s="751">
        <v>50113001</v>
      </c>
      <c r="F17" s="750" t="s">
        <v>613</v>
      </c>
      <c r="G17" s="749" t="s">
        <v>614</v>
      </c>
      <c r="H17" s="749">
        <v>114075</v>
      </c>
      <c r="I17" s="749">
        <v>14075</v>
      </c>
      <c r="J17" s="749" t="s">
        <v>636</v>
      </c>
      <c r="K17" s="749" t="s">
        <v>637</v>
      </c>
      <c r="L17" s="752">
        <v>294.94999999999993</v>
      </c>
      <c r="M17" s="752">
        <v>7</v>
      </c>
      <c r="N17" s="753">
        <v>2064.6499999999996</v>
      </c>
    </row>
    <row r="18" spans="1:14" ht="14.4" customHeight="1" x14ac:dyDescent="0.3">
      <c r="A18" s="747" t="s">
        <v>581</v>
      </c>
      <c r="B18" s="748" t="s">
        <v>582</v>
      </c>
      <c r="C18" s="749" t="s">
        <v>593</v>
      </c>
      <c r="D18" s="750" t="s">
        <v>594</v>
      </c>
      <c r="E18" s="751">
        <v>50113001</v>
      </c>
      <c r="F18" s="750" t="s">
        <v>613</v>
      </c>
      <c r="G18" s="749" t="s">
        <v>614</v>
      </c>
      <c r="H18" s="749">
        <v>102478</v>
      </c>
      <c r="I18" s="749">
        <v>2478</v>
      </c>
      <c r="J18" s="749" t="s">
        <v>638</v>
      </c>
      <c r="K18" s="749" t="s">
        <v>639</v>
      </c>
      <c r="L18" s="752">
        <v>77.079999999999984</v>
      </c>
      <c r="M18" s="752">
        <v>5</v>
      </c>
      <c r="N18" s="753">
        <v>385.39999999999992</v>
      </c>
    </row>
    <row r="19" spans="1:14" ht="14.4" customHeight="1" x14ac:dyDescent="0.3">
      <c r="A19" s="747" t="s">
        <v>581</v>
      </c>
      <c r="B19" s="748" t="s">
        <v>582</v>
      </c>
      <c r="C19" s="749" t="s">
        <v>593</v>
      </c>
      <c r="D19" s="750" t="s">
        <v>594</v>
      </c>
      <c r="E19" s="751">
        <v>50113001</v>
      </c>
      <c r="F19" s="750" t="s">
        <v>613</v>
      </c>
      <c r="G19" s="749" t="s">
        <v>614</v>
      </c>
      <c r="H19" s="749">
        <v>846346</v>
      </c>
      <c r="I19" s="749">
        <v>119672</v>
      </c>
      <c r="J19" s="749" t="s">
        <v>640</v>
      </c>
      <c r="K19" s="749" t="s">
        <v>641</v>
      </c>
      <c r="L19" s="752">
        <v>114.99000000000004</v>
      </c>
      <c r="M19" s="752">
        <v>10</v>
      </c>
      <c r="N19" s="753">
        <v>1149.9000000000003</v>
      </c>
    </row>
    <row r="20" spans="1:14" ht="14.4" customHeight="1" x14ac:dyDescent="0.3">
      <c r="A20" s="747" t="s">
        <v>581</v>
      </c>
      <c r="B20" s="748" t="s">
        <v>582</v>
      </c>
      <c r="C20" s="749" t="s">
        <v>593</v>
      </c>
      <c r="D20" s="750" t="s">
        <v>594</v>
      </c>
      <c r="E20" s="751">
        <v>50113001</v>
      </c>
      <c r="F20" s="750" t="s">
        <v>613</v>
      </c>
      <c r="G20" s="749" t="s">
        <v>614</v>
      </c>
      <c r="H20" s="749">
        <v>185656</v>
      </c>
      <c r="I20" s="749">
        <v>85656</v>
      </c>
      <c r="J20" s="749" t="s">
        <v>642</v>
      </c>
      <c r="K20" s="749" t="s">
        <v>643</v>
      </c>
      <c r="L20" s="752">
        <v>69.680000000000007</v>
      </c>
      <c r="M20" s="752">
        <v>3</v>
      </c>
      <c r="N20" s="753">
        <v>209.04000000000002</v>
      </c>
    </row>
    <row r="21" spans="1:14" ht="14.4" customHeight="1" x14ac:dyDescent="0.3">
      <c r="A21" s="747" t="s">
        <v>581</v>
      </c>
      <c r="B21" s="748" t="s">
        <v>582</v>
      </c>
      <c r="C21" s="749" t="s">
        <v>593</v>
      </c>
      <c r="D21" s="750" t="s">
        <v>594</v>
      </c>
      <c r="E21" s="751">
        <v>50113001</v>
      </c>
      <c r="F21" s="750" t="s">
        <v>613</v>
      </c>
      <c r="G21" s="749" t="s">
        <v>614</v>
      </c>
      <c r="H21" s="749">
        <v>226523</v>
      </c>
      <c r="I21" s="749">
        <v>226523</v>
      </c>
      <c r="J21" s="749" t="s">
        <v>644</v>
      </c>
      <c r="K21" s="749" t="s">
        <v>645</v>
      </c>
      <c r="L21" s="752">
        <v>51.960000000000008</v>
      </c>
      <c r="M21" s="752">
        <v>4</v>
      </c>
      <c r="N21" s="753">
        <v>207.84000000000003</v>
      </c>
    </row>
    <row r="22" spans="1:14" ht="14.4" customHeight="1" x14ac:dyDescent="0.3">
      <c r="A22" s="747" t="s">
        <v>581</v>
      </c>
      <c r="B22" s="748" t="s">
        <v>582</v>
      </c>
      <c r="C22" s="749" t="s">
        <v>593</v>
      </c>
      <c r="D22" s="750" t="s">
        <v>594</v>
      </c>
      <c r="E22" s="751">
        <v>50113001</v>
      </c>
      <c r="F22" s="750" t="s">
        <v>613</v>
      </c>
      <c r="G22" s="749" t="s">
        <v>614</v>
      </c>
      <c r="H22" s="749">
        <v>215476</v>
      </c>
      <c r="I22" s="749">
        <v>215476</v>
      </c>
      <c r="J22" s="749" t="s">
        <v>646</v>
      </c>
      <c r="K22" s="749" t="s">
        <v>647</v>
      </c>
      <c r="L22" s="752">
        <v>123.09999999999998</v>
      </c>
      <c r="M22" s="752">
        <v>1</v>
      </c>
      <c r="N22" s="753">
        <v>123.09999999999998</v>
      </c>
    </row>
    <row r="23" spans="1:14" ht="14.4" customHeight="1" x14ac:dyDescent="0.3">
      <c r="A23" s="747" t="s">
        <v>581</v>
      </c>
      <c r="B23" s="748" t="s">
        <v>582</v>
      </c>
      <c r="C23" s="749" t="s">
        <v>593</v>
      </c>
      <c r="D23" s="750" t="s">
        <v>594</v>
      </c>
      <c r="E23" s="751">
        <v>50113001</v>
      </c>
      <c r="F23" s="750" t="s">
        <v>613</v>
      </c>
      <c r="G23" s="749" t="s">
        <v>614</v>
      </c>
      <c r="H23" s="749">
        <v>181293</v>
      </c>
      <c r="I23" s="749">
        <v>181293</v>
      </c>
      <c r="J23" s="749" t="s">
        <v>648</v>
      </c>
      <c r="K23" s="749" t="s">
        <v>649</v>
      </c>
      <c r="L23" s="752">
        <v>224.38000000000005</v>
      </c>
      <c r="M23" s="752">
        <v>1</v>
      </c>
      <c r="N23" s="753">
        <v>224.38000000000005</v>
      </c>
    </row>
    <row r="24" spans="1:14" ht="14.4" customHeight="1" x14ac:dyDescent="0.3">
      <c r="A24" s="747" t="s">
        <v>581</v>
      </c>
      <c r="B24" s="748" t="s">
        <v>582</v>
      </c>
      <c r="C24" s="749" t="s">
        <v>593</v>
      </c>
      <c r="D24" s="750" t="s">
        <v>594</v>
      </c>
      <c r="E24" s="751">
        <v>50113001</v>
      </c>
      <c r="F24" s="750" t="s">
        <v>613</v>
      </c>
      <c r="G24" s="749" t="s">
        <v>614</v>
      </c>
      <c r="H24" s="749">
        <v>159596</v>
      </c>
      <c r="I24" s="749">
        <v>59596</v>
      </c>
      <c r="J24" s="749" t="s">
        <v>650</v>
      </c>
      <c r="K24" s="749" t="s">
        <v>651</v>
      </c>
      <c r="L24" s="752">
        <v>121.91</v>
      </c>
      <c r="M24" s="752">
        <v>2</v>
      </c>
      <c r="N24" s="753">
        <v>243.82</v>
      </c>
    </row>
    <row r="25" spans="1:14" ht="14.4" customHeight="1" x14ac:dyDescent="0.3">
      <c r="A25" s="747" t="s">
        <v>581</v>
      </c>
      <c r="B25" s="748" t="s">
        <v>582</v>
      </c>
      <c r="C25" s="749" t="s">
        <v>593</v>
      </c>
      <c r="D25" s="750" t="s">
        <v>594</v>
      </c>
      <c r="E25" s="751">
        <v>50113001</v>
      </c>
      <c r="F25" s="750" t="s">
        <v>613</v>
      </c>
      <c r="G25" s="749" t="s">
        <v>618</v>
      </c>
      <c r="H25" s="749">
        <v>213489</v>
      </c>
      <c r="I25" s="749">
        <v>213489</v>
      </c>
      <c r="J25" s="749" t="s">
        <v>652</v>
      </c>
      <c r="K25" s="749" t="s">
        <v>653</v>
      </c>
      <c r="L25" s="752">
        <v>630.66</v>
      </c>
      <c r="M25" s="752">
        <v>22</v>
      </c>
      <c r="N25" s="753">
        <v>13874.52</v>
      </c>
    </row>
    <row r="26" spans="1:14" ht="14.4" customHeight="1" x14ac:dyDescent="0.3">
      <c r="A26" s="747" t="s">
        <v>581</v>
      </c>
      <c r="B26" s="748" t="s">
        <v>582</v>
      </c>
      <c r="C26" s="749" t="s">
        <v>593</v>
      </c>
      <c r="D26" s="750" t="s">
        <v>594</v>
      </c>
      <c r="E26" s="751">
        <v>50113001</v>
      </c>
      <c r="F26" s="750" t="s">
        <v>613</v>
      </c>
      <c r="G26" s="749" t="s">
        <v>618</v>
      </c>
      <c r="H26" s="749">
        <v>213490</v>
      </c>
      <c r="I26" s="749">
        <v>213490</v>
      </c>
      <c r="J26" s="749" t="s">
        <v>652</v>
      </c>
      <c r="K26" s="749" t="s">
        <v>654</v>
      </c>
      <c r="L26" s="752">
        <v>913.65</v>
      </c>
      <c r="M26" s="752">
        <v>1</v>
      </c>
      <c r="N26" s="753">
        <v>913.65</v>
      </c>
    </row>
    <row r="27" spans="1:14" ht="14.4" customHeight="1" x14ac:dyDescent="0.3">
      <c r="A27" s="747" t="s">
        <v>581</v>
      </c>
      <c r="B27" s="748" t="s">
        <v>582</v>
      </c>
      <c r="C27" s="749" t="s">
        <v>593</v>
      </c>
      <c r="D27" s="750" t="s">
        <v>594</v>
      </c>
      <c r="E27" s="751">
        <v>50113001</v>
      </c>
      <c r="F27" s="750" t="s">
        <v>613</v>
      </c>
      <c r="G27" s="749" t="s">
        <v>618</v>
      </c>
      <c r="H27" s="749">
        <v>213485</v>
      </c>
      <c r="I27" s="749">
        <v>213485</v>
      </c>
      <c r="J27" s="749" t="s">
        <v>652</v>
      </c>
      <c r="K27" s="749" t="s">
        <v>655</v>
      </c>
      <c r="L27" s="752">
        <v>721.2</v>
      </c>
      <c r="M27" s="752">
        <v>4</v>
      </c>
      <c r="N27" s="753">
        <v>2884.8</v>
      </c>
    </row>
    <row r="28" spans="1:14" ht="14.4" customHeight="1" x14ac:dyDescent="0.3">
      <c r="A28" s="747" t="s">
        <v>581</v>
      </c>
      <c r="B28" s="748" t="s">
        <v>582</v>
      </c>
      <c r="C28" s="749" t="s">
        <v>593</v>
      </c>
      <c r="D28" s="750" t="s">
        <v>594</v>
      </c>
      <c r="E28" s="751">
        <v>50113001</v>
      </c>
      <c r="F28" s="750" t="s">
        <v>613</v>
      </c>
      <c r="G28" s="749" t="s">
        <v>618</v>
      </c>
      <c r="H28" s="749">
        <v>213487</v>
      </c>
      <c r="I28" s="749">
        <v>213487</v>
      </c>
      <c r="J28" s="749" t="s">
        <v>652</v>
      </c>
      <c r="K28" s="749" t="s">
        <v>656</v>
      </c>
      <c r="L28" s="752">
        <v>271.85000000000008</v>
      </c>
      <c r="M28" s="752">
        <v>6</v>
      </c>
      <c r="N28" s="753">
        <v>1631.1000000000004</v>
      </c>
    </row>
    <row r="29" spans="1:14" ht="14.4" customHeight="1" x14ac:dyDescent="0.3">
      <c r="A29" s="747" t="s">
        <v>581</v>
      </c>
      <c r="B29" s="748" t="s">
        <v>582</v>
      </c>
      <c r="C29" s="749" t="s">
        <v>593</v>
      </c>
      <c r="D29" s="750" t="s">
        <v>594</v>
      </c>
      <c r="E29" s="751">
        <v>50113001</v>
      </c>
      <c r="F29" s="750" t="s">
        <v>613</v>
      </c>
      <c r="G29" s="749" t="s">
        <v>618</v>
      </c>
      <c r="H29" s="749">
        <v>213494</v>
      </c>
      <c r="I29" s="749">
        <v>213494</v>
      </c>
      <c r="J29" s="749" t="s">
        <v>652</v>
      </c>
      <c r="K29" s="749" t="s">
        <v>657</v>
      </c>
      <c r="L29" s="752">
        <v>408.95000000000005</v>
      </c>
      <c r="M29" s="752">
        <v>25</v>
      </c>
      <c r="N29" s="753">
        <v>10223.750000000002</v>
      </c>
    </row>
    <row r="30" spans="1:14" ht="14.4" customHeight="1" x14ac:dyDescent="0.3">
      <c r="A30" s="747" t="s">
        <v>581</v>
      </c>
      <c r="B30" s="748" t="s">
        <v>582</v>
      </c>
      <c r="C30" s="749" t="s">
        <v>593</v>
      </c>
      <c r="D30" s="750" t="s">
        <v>594</v>
      </c>
      <c r="E30" s="751">
        <v>50113001</v>
      </c>
      <c r="F30" s="750" t="s">
        <v>613</v>
      </c>
      <c r="G30" s="749" t="s">
        <v>614</v>
      </c>
      <c r="H30" s="749">
        <v>849180</v>
      </c>
      <c r="I30" s="749">
        <v>155941</v>
      </c>
      <c r="J30" s="749" t="s">
        <v>658</v>
      </c>
      <c r="K30" s="749" t="s">
        <v>659</v>
      </c>
      <c r="L30" s="752">
        <v>146.53999999999996</v>
      </c>
      <c r="M30" s="752">
        <v>1</v>
      </c>
      <c r="N30" s="753">
        <v>146.53999999999996</v>
      </c>
    </row>
    <row r="31" spans="1:14" ht="14.4" customHeight="1" x14ac:dyDescent="0.3">
      <c r="A31" s="747" t="s">
        <v>581</v>
      </c>
      <c r="B31" s="748" t="s">
        <v>582</v>
      </c>
      <c r="C31" s="749" t="s">
        <v>593</v>
      </c>
      <c r="D31" s="750" t="s">
        <v>594</v>
      </c>
      <c r="E31" s="751">
        <v>50113001</v>
      </c>
      <c r="F31" s="750" t="s">
        <v>613</v>
      </c>
      <c r="G31" s="749" t="s">
        <v>614</v>
      </c>
      <c r="H31" s="749">
        <v>155936</v>
      </c>
      <c r="I31" s="749">
        <v>155936</v>
      </c>
      <c r="J31" s="749" t="s">
        <v>660</v>
      </c>
      <c r="K31" s="749" t="s">
        <v>661</v>
      </c>
      <c r="L31" s="752">
        <v>245.77000000000015</v>
      </c>
      <c r="M31" s="752">
        <v>1</v>
      </c>
      <c r="N31" s="753">
        <v>245.77000000000015</v>
      </c>
    </row>
    <row r="32" spans="1:14" ht="14.4" customHeight="1" x14ac:dyDescent="0.3">
      <c r="A32" s="747" t="s">
        <v>581</v>
      </c>
      <c r="B32" s="748" t="s">
        <v>582</v>
      </c>
      <c r="C32" s="749" t="s">
        <v>593</v>
      </c>
      <c r="D32" s="750" t="s">
        <v>594</v>
      </c>
      <c r="E32" s="751">
        <v>50113001</v>
      </c>
      <c r="F32" s="750" t="s">
        <v>613</v>
      </c>
      <c r="G32" s="749" t="s">
        <v>618</v>
      </c>
      <c r="H32" s="749">
        <v>100308</v>
      </c>
      <c r="I32" s="749">
        <v>100308</v>
      </c>
      <c r="J32" s="749" t="s">
        <v>662</v>
      </c>
      <c r="K32" s="749" t="s">
        <v>663</v>
      </c>
      <c r="L32" s="752">
        <v>39.340000000000003</v>
      </c>
      <c r="M32" s="752">
        <v>5</v>
      </c>
      <c r="N32" s="753">
        <v>196.70000000000002</v>
      </c>
    </row>
    <row r="33" spans="1:14" ht="14.4" customHeight="1" x14ac:dyDescent="0.3">
      <c r="A33" s="747" t="s">
        <v>581</v>
      </c>
      <c r="B33" s="748" t="s">
        <v>582</v>
      </c>
      <c r="C33" s="749" t="s">
        <v>593</v>
      </c>
      <c r="D33" s="750" t="s">
        <v>594</v>
      </c>
      <c r="E33" s="751">
        <v>50113001</v>
      </c>
      <c r="F33" s="750" t="s">
        <v>613</v>
      </c>
      <c r="G33" s="749" t="s">
        <v>614</v>
      </c>
      <c r="H33" s="749">
        <v>100489</v>
      </c>
      <c r="I33" s="749">
        <v>489</v>
      </c>
      <c r="J33" s="749" t="s">
        <v>664</v>
      </c>
      <c r="K33" s="749" t="s">
        <v>665</v>
      </c>
      <c r="L33" s="752">
        <v>47.34</v>
      </c>
      <c r="M33" s="752">
        <v>2</v>
      </c>
      <c r="N33" s="753">
        <v>94.68</v>
      </c>
    </row>
    <row r="34" spans="1:14" ht="14.4" customHeight="1" x14ac:dyDescent="0.3">
      <c r="A34" s="747" t="s">
        <v>581</v>
      </c>
      <c r="B34" s="748" t="s">
        <v>582</v>
      </c>
      <c r="C34" s="749" t="s">
        <v>593</v>
      </c>
      <c r="D34" s="750" t="s">
        <v>594</v>
      </c>
      <c r="E34" s="751">
        <v>50113001</v>
      </c>
      <c r="F34" s="750" t="s">
        <v>613</v>
      </c>
      <c r="G34" s="749" t="s">
        <v>614</v>
      </c>
      <c r="H34" s="749">
        <v>990947</v>
      </c>
      <c r="I34" s="749">
        <v>0</v>
      </c>
      <c r="J34" s="749" t="s">
        <v>666</v>
      </c>
      <c r="K34" s="749" t="s">
        <v>583</v>
      </c>
      <c r="L34" s="752">
        <v>1402.0100000000002</v>
      </c>
      <c r="M34" s="752">
        <v>1</v>
      </c>
      <c r="N34" s="753">
        <v>1402.0100000000002</v>
      </c>
    </row>
    <row r="35" spans="1:14" ht="14.4" customHeight="1" x14ac:dyDescent="0.3">
      <c r="A35" s="747" t="s">
        <v>581</v>
      </c>
      <c r="B35" s="748" t="s">
        <v>582</v>
      </c>
      <c r="C35" s="749" t="s">
        <v>593</v>
      </c>
      <c r="D35" s="750" t="s">
        <v>594</v>
      </c>
      <c r="E35" s="751">
        <v>50113001</v>
      </c>
      <c r="F35" s="750" t="s">
        <v>613</v>
      </c>
      <c r="G35" s="749" t="s">
        <v>614</v>
      </c>
      <c r="H35" s="749">
        <v>188217</v>
      </c>
      <c r="I35" s="749">
        <v>88217</v>
      </c>
      <c r="J35" s="749" t="s">
        <v>667</v>
      </c>
      <c r="K35" s="749" t="s">
        <v>668</v>
      </c>
      <c r="L35" s="752">
        <v>125.33</v>
      </c>
      <c r="M35" s="752">
        <v>2</v>
      </c>
      <c r="N35" s="753">
        <v>250.66</v>
      </c>
    </row>
    <row r="36" spans="1:14" ht="14.4" customHeight="1" x14ac:dyDescent="0.3">
      <c r="A36" s="747" t="s">
        <v>581</v>
      </c>
      <c r="B36" s="748" t="s">
        <v>582</v>
      </c>
      <c r="C36" s="749" t="s">
        <v>593</v>
      </c>
      <c r="D36" s="750" t="s">
        <v>594</v>
      </c>
      <c r="E36" s="751">
        <v>50113001</v>
      </c>
      <c r="F36" s="750" t="s">
        <v>613</v>
      </c>
      <c r="G36" s="749" t="s">
        <v>614</v>
      </c>
      <c r="H36" s="749">
        <v>148429</v>
      </c>
      <c r="I36" s="749">
        <v>48429</v>
      </c>
      <c r="J36" s="749" t="s">
        <v>669</v>
      </c>
      <c r="K36" s="749" t="s">
        <v>670</v>
      </c>
      <c r="L36" s="752">
        <v>69.950000000000017</v>
      </c>
      <c r="M36" s="752">
        <v>5</v>
      </c>
      <c r="N36" s="753">
        <v>349.75000000000006</v>
      </c>
    </row>
    <row r="37" spans="1:14" ht="14.4" customHeight="1" x14ac:dyDescent="0.3">
      <c r="A37" s="747" t="s">
        <v>581</v>
      </c>
      <c r="B37" s="748" t="s">
        <v>582</v>
      </c>
      <c r="C37" s="749" t="s">
        <v>593</v>
      </c>
      <c r="D37" s="750" t="s">
        <v>594</v>
      </c>
      <c r="E37" s="751">
        <v>50113001</v>
      </c>
      <c r="F37" s="750" t="s">
        <v>613</v>
      </c>
      <c r="G37" s="749" t="s">
        <v>614</v>
      </c>
      <c r="H37" s="749">
        <v>117992</v>
      </c>
      <c r="I37" s="749">
        <v>17992</v>
      </c>
      <c r="J37" s="749" t="s">
        <v>671</v>
      </c>
      <c r="K37" s="749" t="s">
        <v>672</v>
      </c>
      <c r="L37" s="752">
        <v>85.57</v>
      </c>
      <c r="M37" s="752">
        <v>3</v>
      </c>
      <c r="N37" s="753">
        <v>256.70999999999998</v>
      </c>
    </row>
    <row r="38" spans="1:14" ht="14.4" customHeight="1" x14ac:dyDescent="0.3">
      <c r="A38" s="747" t="s">
        <v>581</v>
      </c>
      <c r="B38" s="748" t="s">
        <v>582</v>
      </c>
      <c r="C38" s="749" t="s">
        <v>593</v>
      </c>
      <c r="D38" s="750" t="s">
        <v>594</v>
      </c>
      <c r="E38" s="751">
        <v>50113001</v>
      </c>
      <c r="F38" s="750" t="s">
        <v>613</v>
      </c>
      <c r="G38" s="749" t="s">
        <v>614</v>
      </c>
      <c r="H38" s="749">
        <v>215978</v>
      </c>
      <c r="I38" s="749">
        <v>215978</v>
      </c>
      <c r="J38" s="749" t="s">
        <v>673</v>
      </c>
      <c r="K38" s="749" t="s">
        <v>674</v>
      </c>
      <c r="L38" s="752">
        <v>120.68000000000002</v>
      </c>
      <c r="M38" s="752">
        <v>3</v>
      </c>
      <c r="N38" s="753">
        <v>362.04000000000008</v>
      </c>
    </row>
    <row r="39" spans="1:14" ht="14.4" customHeight="1" x14ac:dyDescent="0.3">
      <c r="A39" s="747" t="s">
        <v>581</v>
      </c>
      <c r="B39" s="748" t="s">
        <v>582</v>
      </c>
      <c r="C39" s="749" t="s">
        <v>593</v>
      </c>
      <c r="D39" s="750" t="s">
        <v>594</v>
      </c>
      <c r="E39" s="751">
        <v>50113001</v>
      </c>
      <c r="F39" s="750" t="s">
        <v>613</v>
      </c>
      <c r="G39" s="749" t="s">
        <v>614</v>
      </c>
      <c r="H39" s="749">
        <v>102684</v>
      </c>
      <c r="I39" s="749">
        <v>2684</v>
      </c>
      <c r="J39" s="749" t="s">
        <v>675</v>
      </c>
      <c r="K39" s="749" t="s">
        <v>676</v>
      </c>
      <c r="L39" s="752">
        <v>104.23000000000005</v>
      </c>
      <c r="M39" s="752">
        <v>5</v>
      </c>
      <c r="N39" s="753">
        <v>521.1500000000002</v>
      </c>
    </row>
    <row r="40" spans="1:14" ht="14.4" customHeight="1" x14ac:dyDescent="0.3">
      <c r="A40" s="747" t="s">
        <v>581</v>
      </c>
      <c r="B40" s="748" t="s">
        <v>582</v>
      </c>
      <c r="C40" s="749" t="s">
        <v>593</v>
      </c>
      <c r="D40" s="750" t="s">
        <v>594</v>
      </c>
      <c r="E40" s="751">
        <v>50113001</v>
      </c>
      <c r="F40" s="750" t="s">
        <v>613</v>
      </c>
      <c r="G40" s="749" t="s">
        <v>583</v>
      </c>
      <c r="H40" s="749">
        <v>216736</v>
      </c>
      <c r="I40" s="749">
        <v>216736</v>
      </c>
      <c r="J40" s="749" t="s">
        <v>677</v>
      </c>
      <c r="K40" s="749" t="s">
        <v>678</v>
      </c>
      <c r="L40" s="752">
        <v>197.75</v>
      </c>
      <c r="M40" s="752">
        <v>3</v>
      </c>
      <c r="N40" s="753">
        <v>593.25</v>
      </c>
    </row>
    <row r="41" spans="1:14" ht="14.4" customHeight="1" x14ac:dyDescent="0.3">
      <c r="A41" s="747" t="s">
        <v>581</v>
      </c>
      <c r="B41" s="748" t="s">
        <v>582</v>
      </c>
      <c r="C41" s="749" t="s">
        <v>593</v>
      </c>
      <c r="D41" s="750" t="s">
        <v>594</v>
      </c>
      <c r="E41" s="751">
        <v>50113001</v>
      </c>
      <c r="F41" s="750" t="s">
        <v>613</v>
      </c>
      <c r="G41" s="749" t="s">
        <v>618</v>
      </c>
      <c r="H41" s="749">
        <v>191788</v>
      </c>
      <c r="I41" s="749">
        <v>91788</v>
      </c>
      <c r="J41" s="749" t="s">
        <v>679</v>
      </c>
      <c r="K41" s="749" t="s">
        <v>680</v>
      </c>
      <c r="L41" s="752">
        <v>9.1199999999999992</v>
      </c>
      <c r="M41" s="752">
        <v>10</v>
      </c>
      <c r="N41" s="753">
        <v>91.199999999999989</v>
      </c>
    </row>
    <row r="42" spans="1:14" ht="14.4" customHeight="1" x14ac:dyDescent="0.3">
      <c r="A42" s="747" t="s">
        <v>581</v>
      </c>
      <c r="B42" s="748" t="s">
        <v>582</v>
      </c>
      <c r="C42" s="749" t="s">
        <v>593</v>
      </c>
      <c r="D42" s="750" t="s">
        <v>594</v>
      </c>
      <c r="E42" s="751">
        <v>50113001</v>
      </c>
      <c r="F42" s="750" t="s">
        <v>613</v>
      </c>
      <c r="G42" s="749" t="s">
        <v>618</v>
      </c>
      <c r="H42" s="749">
        <v>107981</v>
      </c>
      <c r="I42" s="749">
        <v>7981</v>
      </c>
      <c r="J42" s="749" t="s">
        <v>681</v>
      </c>
      <c r="K42" s="749" t="s">
        <v>682</v>
      </c>
      <c r="L42" s="752">
        <v>50.640000000000022</v>
      </c>
      <c r="M42" s="752">
        <v>10</v>
      </c>
      <c r="N42" s="753">
        <v>506.4000000000002</v>
      </c>
    </row>
    <row r="43" spans="1:14" ht="14.4" customHeight="1" x14ac:dyDescent="0.3">
      <c r="A43" s="747" t="s">
        <v>581</v>
      </c>
      <c r="B43" s="748" t="s">
        <v>582</v>
      </c>
      <c r="C43" s="749" t="s">
        <v>593</v>
      </c>
      <c r="D43" s="750" t="s">
        <v>594</v>
      </c>
      <c r="E43" s="751">
        <v>50113001</v>
      </c>
      <c r="F43" s="750" t="s">
        <v>613</v>
      </c>
      <c r="G43" s="749" t="s">
        <v>618</v>
      </c>
      <c r="H43" s="749">
        <v>155823</v>
      </c>
      <c r="I43" s="749">
        <v>55823</v>
      </c>
      <c r="J43" s="749" t="s">
        <v>681</v>
      </c>
      <c r="K43" s="749" t="s">
        <v>683</v>
      </c>
      <c r="L43" s="752">
        <v>33.65870967741936</v>
      </c>
      <c r="M43" s="752">
        <v>62</v>
      </c>
      <c r="N43" s="753">
        <v>2086.84</v>
      </c>
    </row>
    <row r="44" spans="1:14" ht="14.4" customHeight="1" x14ac:dyDescent="0.3">
      <c r="A44" s="747" t="s">
        <v>581</v>
      </c>
      <c r="B44" s="748" t="s">
        <v>582</v>
      </c>
      <c r="C44" s="749" t="s">
        <v>593</v>
      </c>
      <c r="D44" s="750" t="s">
        <v>594</v>
      </c>
      <c r="E44" s="751">
        <v>50113001</v>
      </c>
      <c r="F44" s="750" t="s">
        <v>613</v>
      </c>
      <c r="G44" s="749" t="s">
        <v>618</v>
      </c>
      <c r="H44" s="749">
        <v>155824</v>
      </c>
      <c r="I44" s="749">
        <v>55824</v>
      </c>
      <c r="J44" s="749" t="s">
        <v>681</v>
      </c>
      <c r="K44" s="749" t="s">
        <v>684</v>
      </c>
      <c r="L44" s="752">
        <v>50.64</v>
      </c>
      <c r="M44" s="752">
        <v>10</v>
      </c>
      <c r="N44" s="753">
        <v>506.4</v>
      </c>
    </row>
    <row r="45" spans="1:14" ht="14.4" customHeight="1" x14ac:dyDescent="0.3">
      <c r="A45" s="747" t="s">
        <v>581</v>
      </c>
      <c r="B45" s="748" t="s">
        <v>582</v>
      </c>
      <c r="C45" s="749" t="s">
        <v>593</v>
      </c>
      <c r="D45" s="750" t="s">
        <v>594</v>
      </c>
      <c r="E45" s="751">
        <v>50113001</v>
      </c>
      <c r="F45" s="750" t="s">
        <v>613</v>
      </c>
      <c r="G45" s="749" t="s">
        <v>614</v>
      </c>
      <c r="H45" s="749">
        <v>200863</v>
      </c>
      <c r="I45" s="749">
        <v>200863</v>
      </c>
      <c r="J45" s="749" t="s">
        <v>685</v>
      </c>
      <c r="K45" s="749" t="s">
        <v>686</v>
      </c>
      <c r="L45" s="752">
        <v>84.70999999999998</v>
      </c>
      <c r="M45" s="752">
        <v>1</v>
      </c>
      <c r="N45" s="753">
        <v>84.70999999999998</v>
      </c>
    </row>
    <row r="46" spans="1:14" ht="14.4" customHeight="1" x14ac:dyDescent="0.3">
      <c r="A46" s="747" t="s">
        <v>581</v>
      </c>
      <c r="B46" s="748" t="s">
        <v>582</v>
      </c>
      <c r="C46" s="749" t="s">
        <v>593</v>
      </c>
      <c r="D46" s="750" t="s">
        <v>594</v>
      </c>
      <c r="E46" s="751">
        <v>50113001</v>
      </c>
      <c r="F46" s="750" t="s">
        <v>613</v>
      </c>
      <c r="G46" s="749" t="s">
        <v>614</v>
      </c>
      <c r="H46" s="749">
        <v>207820</v>
      </c>
      <c r="I46" s="749">
        <v>207820</v>
      </c>
      <c r="J46" s="749" t="s">
        <v>687</v>
      </c>
      <c r="K46" s="749" t="s">
        <v>688</v>
      </c>
      <c r="L46" s="752">
        <v>30.21875</v>
      </c>
      <c r="M46" s="752">
        <v>16</v>
      </c>
      <c r="N46" s="753">
        <v>483.5</v>
      </c>
    </row>
    <row r="47" spans="1:14" ht="14.4" customHeight="1" x14ac:dyDescent="0.3">
      <c r="A47" s="747" t="s">
        <v>581</v>
      </c>
      <c r="B47" s="748" t="s">
        <v>582</v>
      </c>
      <c r="C47" s="749" t="s">
        <v>593</v>
      </c>
      <c r="D47" s="750" t="s">
        <v>594</v>
      </c>
      <c r="E47" s="751">
        <v>50113001</v>
      </c>
      <c r="F47" s="750" t="s">
        <v>613</v>
      </c>
      <c r="G47" s="749" t="s">
        <v>614</v>
      </c>
      <c r="H47" s="749">
        <v>102963</v>
      </c>
      <c r="I47" s="749">
        <v>2963</v>
      </c>
      <c r="J47" s="749" t="s">
        <v>689</v>
      </c>
      <c r="K47" s="749" t="s">
        <v>690</v>
      </c>
      <c r="L47" s="752">
        <v>97.06</v>
      </c>
      <c r="M47" s="752">
        <v>4</v>
      </c>
      <c r="N47" s="753">
        <v>388.24</v>
      </c>
    </row>
    <row r="48" spans="1:14" ht="14.4" customHeight="1" x14ac:dyDescent="0.3">
      <c r="A48" s="747" t="s">
        <v>581</v>
      </c>
      <c r="B48" s="748" t="s">
        <v>582</v>
      </c>
      <c r="C48" s="749" t="s">
        <v>593</v>
      </c>
      <c r="D48" s="750" t="s">
        <v>594</v>
      </c>
      <c r="E48" s="751">
        <v>50113001</v>
      </c>
      <c r="F48" s="750" t="s">
        <v>613</v>
      </c>
      <c r="G48" s="749" t="s">
        <v>614</v>
      </c>
      <c r="H48" s="749">
        <v>101147</v>
      </c>
      <c r="I48" s="749">
        <v>1147</v>
      </c>
      <c r="J48" s="749" t="s">
        <v>691</v>
      </c>
      <c r="K48" s="749" t="s">
        <v>692</v>
      </c>
      <c r="L48" s="752">
        <v>145.13999999999999</v>
      </c>
      <c r="M48" s="752">
        <v>2</v>
      </c>
      <c r="N48" s="753">
        <v>290.27999999999997</v>
      </c>
    </row>
    <row r="49" spans="1:14" ht="14.4" customHeight="1" x14ac:dyDescent="0.3">
      <c r="A49" s="747" t="s">
        <v>581</v>
      </c>
      <c r="B49" s="748" t="s">
        <v>582</v>
      </c>
      <c r="C49" s="749" t="s">
        <v>593</v>
      </c>
      <c r="D49" s="750" t="s">
        <v>594</v>
      </c>
      <c r="E49" s="751">
        <v>50113001</v>
      </c>
      <c r="F49" s="750" t="s">
        <v>613</v>
      </c>
      <c r="G49" s="749" t="s">
        <v>614</v>
      </c>
      <c r="H49" s="749">
        <v>848866</v>
      </c>
      <c r="I49" s="749">
        <v>119654</v>
      </c>
      <c r="J49" s="749" t="s">
        <v>693</v>
      </c>
      <c r="K49" s="749" t="s">
        <v>694</v>
      </c>
      <c r="L49" s="752">
        <v>254.63692307692313</v>
      </c>
      <c r="M49" s="752">
        <v>13</v>
      </c>
      <c r="N49" s="753">
        <v>3310.2800000000007</v>
      </c>
    </row>
    <row r="50" spans="1:14" ht="14.4" customHeight="1" x14ac:dyDescent="0.3">
      <c r="A50" s="747" t="s">
        <v>581</v>
      </c>
      <c r="B50" s="748" t="s">
        <v>582</v>
      </c>
      <c r="C50" s="749" t="s">
        <v>593</v>
      </c>
      <c r="D50" s="750" t="s">
        <v>594</v>
      </c>
      <c r="E50" s="751">
        <v>50113001</v>
      </c>
      <c r="F50" s="750" t="s">
        <v>613</v>
      </c>
      <c r="G50" s="749" t="s">
        <v>614</v>
      </c>
      <c r="H50" s="749">
        <v>988179</v>
      </c>
      <c r="I50" s="749">
        <v>0</v>
      </c>
      <c r="J50" s="749" t="s">
        <v>695</v>
      </c>
      <c r="K50" s="749" t="s">
        <v>583</v>
      </c>
      <c r="L50" s="752">
        <v>87.47999999999999</v>
      </c>
      <c r="M50" s="752">
        <v>15</v>
      </c>
      <c r="N50" s="753">
        <v>1312.1999999999998</v>
      </c>
    </row>
    <row r="51" spans="1:14" ht="14.4" customHeight="1" x14ac:dyDescent="0.3">
      <c r="A51" s="747" t="s">
        <v>581</v>
      </c>
      <c r="B51" s="748" t="s">
        <v>582</v>
      </c>
      <c r="C51" s="749" t="s">
        <v>593</v>
      </c>
      <c r="D51" s="750" t="s">
        <v>594</v>
      </c>
      <c r="E51" s="751">
        <v>50113001</v>
      </c>
      <c r="F51" s="750" t="s">
        <v>613</v>
      </c>
      <c r="G51" s="749" t="s">
        <v>614</v>
      </c>
      <c r="H51" s="749">
        <v>225261</v>
      </c>
      <c r="I51" s="749">
        <v>225261</v>
      </c>
      <c r="J51" s="749" t="s">
        <v>696</v>
      </c>
      <c r="K51" s="749" t="s">
        <v>697</v>
      </c>
      <c r="L51" s="752">
        <v>57.930000000000014</v>
      </c>
      <c r="M51" s="752">
        <v>26</v>
      </c>
      <c r="N51" s="753">
        <v>1506.1800000000003</v>
      </c>
    </row>
    <row r="52" spans="1:14" ht="14.4" customHeight="1" x14ac:dyDescent="0.3">
      <c r="A52" s="747" t="s">
        <v>581</v>
      </c>
      <c r="B52" s="748" t="s">
        <v>582</v>
      </c>
      <c r="C52" s="749" t="s">
        <v>593</v>
      </c>
      <c r="D52" s="750" t="s">
        <v>594</v>
      </c>
      <c r="E52" s="751">
        <v>50113001</v>
      </c>
      <c r="F52" s="750" t="s">
        <v>613</v>
      </c>
      <c r="G52" s="749" t="s">
        <v>614</v>
      </c>
      <c r="H52" s="749">
        <v>159673</v>
      </c>
      <c r="I52" s="749">
        <v>59673</v>
      </c>
      <c r="J52" s="749" t="s">
        <v>698</v>
      </c>
      <c r="K52" s="749" t="s">
        <v>699</v>
      </c>
      <c r="L52" s="752">
        <v>71.45</v>
      </c>
      <c r="M52" s="752">
        <v>2</v>
      </c>
      <c r="N52" s="753">
        <v>142.9</v>
      </c>
    </row>
    <row r="53" spans="1:14" ht="14.4" customHeight="1" x14ac:dyDescent="0.3">
      <c r="A53" s="747" t="s">
        <v>581</v>
      </c>
      <c r="B53" s="748" t="s">
        <v>582</v>
      </c>
      <c r="C53" s="749" t="s">
        <v>593</v>
      </c>
      <c r="D53" s="750" t="s">
        <v>594</v>
      </c>
      <c r="E53" s="751">
        <v>50113001</v>
      </c>
      <c r="F53" s="750" t="s">
        <v>613</v>
      </c>
      <c r="G53" s="749" t="s">
        <v>614</v>
      </c>
      <c r="H53" s="749">
        <v>143979</v>
      </c>
      <c r="I53" s="749">
        <v>43979</v>
      </c>
      <c r="J53" s="749" t="s">
        <v>700</v>
      </c>
      <c r="K53" s="749" t="s">
        <v>701</v>
      </c>
      <c r="L53" s="752">
        <v>81.880000000000038</v>
      </c>
      <c r="M53" s="752">
        <v>5</v>
      </c>
      <c r="N53" s="753">
        <v>409.4000000000002</v>
      </c>
    </row>
    <row r="54" spans="1:14" ht="14.4" customHeight="1" x14ac:dyDescent="0.3">
      <c r="A54" s="747" t="s">
        <v>581</v>
      </c>
      <c r="B54" s="748" t="s">
        <v>582</v>
      </c>
      <c r="C54" s="749" t="s">
        <v>593</v>
      </c>
      <c r="D54" s="750" t="s">
        <v>594</v>
      </c>
      <c r="E54" s="751">
        <v>50113001</v>
      </c>
      <c r="F54" s="750" t="s">
        <v>613</v>
      </c>
      <c r="G54" s="749" t="s">
        <v>618</v>
      </c>
      <c r="H54" s="749">
        <v>15866</v>
      </c>
      <c r="I54" s="749">
        <v>15866</v>
      </c>
      <c r="J54" s="749" t="s">
        <v>702</v>
      </c>
      <c r="K54" s="749" t="s">
        <v>703</v>
      </c>
      <c r="L54" s="752">
        <v>201.2</v>
      </c>
      <c r="M54" s="752">
        <v>1</v>
      </c>
      <c r="N54" s="753">
        <v>201.2</v>
      </c>
    </row>
    <row r="55" spans="1:14" ht="14.4" customHeight="1" x14ac:dyDescent="0.3">
      <c r="A55" s="747" t="s">
        <v>581</v>
      </c>
      <c r="B55" s="748" t="s">
        <v>582</v>
      </c>
      <c r="C55" s="749" t="s">
        <v>593</v>
      </c>
      <c r="D55" s="750" t="s">
        <v>594</v>
      </c>
      <c r="E55" s="751">
        <v>50113001</v>
      </c>
      <c r="F55" s="750" t="s">
        <v>613</v>
      </c>
      <c r="G55" s="749" t="s">
        <v>618</v>
      </c>
      <c r="H55" s="749">
        <v>131934</v>
      </c>
      <c r="I55" s="749">
        <v>31934</v>
      </c>
      <c r="J55" s="749" t="s">
        <v>704</v>
      </c>
      <c r="K55" s="749" t="s">
        <v>705</v>
      </c>
      <c r="L55" s="752">
        <v>49.820000000000007</v>
      </c>
      <c r="M55" s="752">
        <v>2</v>
      </c>
      <c r="N55" s="753">
        <v>99.640000000000015</v>
      </c>
    </row>
    <row r="56" spans="1:14" ht="14.4" customHeight="1" x14ac:dyDescent="0.3">
      <c r="A56" s="747" t="s">
        <v>581</v>
      </c>
      <c r="B56" s="748" t="s">
        <v>582</v>
      </c>
      <c r="C56" s="749" t="s">
        <v>593</v>
      </c>
      <c r="D56" s="750" t="s">
        <v>594</v>
      </c>
      <c r="E56" s="751">
        <v>50113001</v>
      </c>
      <c r="F56" s="750" t="s">
        <v>613</v>
      </c>
      <c r="G56" s="749" t="s">
        <v>614</v>
      </c>
      <c r="H56" s="749">
        <v>848469</v>
      </c>
      <c r="I56" s="749">
        <v>500719</v>
      </c>
      <c r="J56" s="749" t="s">
        <v>706</v>
      </c>
      <c r="K56" s="749" t="s">
        <v>707</v>
      </c>
      <c r="L56" s="752">
        <v>3960</v>
      </c>
      <c r="M56" s="752">
        <v>2</v>
      </c>
      <c r="N56" s="753">
        <v>7920</v>
      </c>
    </row>
    <row r="57" spans="1:14" ht="14.4" customHeight="1" x14ac:dyDescent="0.3">
      <c r="A57" s="747" t="s">
        <v>581</v>
      </c>
      <c r="B57" s="748" t="s">
        <v>582</v>
      </c>
      <c r="C57" s="749" t="s">
        <v>593</v>
      </c>
      <c r="D57" s="750" t="s">
        <v>594</v>
      </c>
      <c r="E57" s="751">
        <v>50113001</v>
      </c>
      <c r="F57" s="750" t="s">
        <v>613</v>
      </c>
      <c r="G57" s="749" t="s">
        <v>618</v>
      </c>
      <c r="H57" s="749">
        <v>989453</v>
      </c>
      <c r="I57" s="749">
        <v>146899</v>
      </c>
      <c r="J57" s="749" t="s">
        <v>708</v>
      </c>
      <c r="K57" s="749" t="s">
        <v>709</v>
      </c>
      <c r="L57" s="752">
        <v>45.62</v>
      </c>
      <c r="M57" s="752">
        <v>4</v>
      </c>
      <c r="N57" s="753">
        <v>182.48</v>
      </c>
    </row>
    <row r="58" spans="1:14" ht="14.4" customHeight="1" x14ac:dyDescent="0.3">
      <c r="A58" s="747" t="s">
        <v>581</v>
      </c>
      <c r="B58" s="748" t="s">
        <v>582</v>
      </c>
      <c r="C58" s="749" t="s">
        <v>593</v>
      </c>
      <c r="D58" s="750" t="s">
        <v>594</v>
      </c>
      <c r="E58" s="751">
        <v>50113008</v>
      </c>
      <c r="F58" s="750" t="s">
        <v>710</v>
      </c>
      <c r="G58" s="749"/>
      <c r="H58" s="749"/>
      <c r="I58" s="749">
        <v>138455</v>
      </c>
      <c r="J58" s="749" t="s">
        <v>711</v>
      </c>
      <c r="K58" s="749" t="s">
        <v>712</v>
      </c>
      <c r="L58" s="752">
        <v>1068.2099609375</v>
      </c>
      <c r="M58" s="752">
        <v>5</v>
      </c>
      <c r="N58" s="753">
        <v>5341.0498046875</v>
      </c>
    </row>
    <row r="59" spans="1:14" ht="14.4" customHeight="1" x14ac:dyDescent="0.3">
      <c r="A59" s="747" t="s">
        <v>581</v>
      </c>
      <c r="B59" s="748" t="s">
        <v>582</v>
      </c>
      <c r="C59" s="749" t="s">
        <v>593</v>
      </c>
      <c r="D59" s="750" t="s">
        <v>594</v>
      </c>
      <c r="E59" s="751">
        <v>50113013</v>
      </c>
      <c r="F59" s="750" t="s">
        <v>713</v>
      </c>
      <c r="G59" s="749" t="s">
        <v>614</v>
      </c>
      <c r="H59" s="749">
        <v>172972</v>
      </c>
      <c r="I59" s="749">
        <v>72972</v>
      </c>
      <c r="J59" s="749" t="s">
        <v>714</v>
      </c>
      <c r="K59" s="749" t="s">
        <v>715</v>
      </c>
      <c r="L59" s="752">
        <v>181.58</v>
      </c>
      <c r="M59" s="752">
        <v>5.4</v>
      </c>
      <c r="N59" s="753">
        <v>980.53200000000015</v>
      </c>
    </row>
    <row r="60" spans="1:14" ht="14.4" customHeight="1" x14ac:dyDescent="0.3">
      <c r="A60" s="747" t="s">
        <v>581</v>
      </c>
      <c r="B60" s="748" t="s">
        <v>582</v>
      </c>
      <c r="C60" s="749" t="s">
        <v>593</v>
      </c>
      <c r="D60" s="750" t="s">
        <v>594</v>
      </c>
      <c r="E60" s="751">
        <v>50113013</v>
      </c>
      <c r="F60" s="750" t="s">
        <v>713</v>
      </c>
      <c r="G60" s="749" t="s">
        <v>614</v>
      </c>
      <c r="H60" s="749">
        <v>164831</v>
      </c>
      <c r="I60" s="749">
        <v>64831</v>
      </c>
      <c r="J60" s="749" t="s">
        <v>716</v>
      </c>
      <c r="K60" s="749" t="s">
        <v>717</v>
      </c>
      <c r="L60" s="752">
        <v>198.88000000000002</v>
      </c>
      <c r="M60" s="752">
        <v>15.799999999999997</v>
      </c>
      <c r="N60" s="753">
        <v>3142.3039999999996</v>
      </c>
    </row>
    <row r="61" spans="1:14" ht="14.4" customHeight="1" x14ac:dyDescent="0.3">
      <c r="A61" s="747" t="s">
        <v>581</v>
      </c>
      <c r="B61" s="748" t="s">
        <v>582</v>
      </c>
      <c r="C61" s="749" t="s">
        <v>593</v>
      </c>
      <c r="D61" s="750" t="s">
        <v>594</v>
      </c>
      <c r="E61" s="751">
        <v>50113013</v>
      </c>
      <c r="F61" s="750" t="s">
        <v>713</v>
      </c>
      <c r="G61" s="749" t="s">
        <v>614</v>
      </c>
      <c r="H61" s="749">
        <v>183926</v>
      </c>
      <c r="I61" s="749">
        <v>183926</v>
      </c>
      <c r="J61" s="749" t="s">
        <v>718</v>
      </c>
      <c r="K61" s="749" t="s">
        <v>719</v>
      </c>
      <c r="L61" s="752">
        <v>132.66000000000017</v>
      </c>
      <c r="M61" s="752">
        <v>18.499999999999986</v>
      </c>
      <c r="N61" s="753">
        <v>2454.2100000000009</v>
      </c>
    </row>
    <row r="62" spans="1:14" ht="14.4" customHeight="1" x14ac:dyDescent="0.3">
      <c r="A62" s="747" t="s">
        <v>581</v>
      </c>
      <c r="B62" s="748" t="s">
        <v>582</v>
      </c>
      <c r="C62" s="749" t="s">
        <v>593</v>
      </c>
      <c r="D62" s="750" t="s">
        <v>594</v>
      </c>
      <c r="E62" s="751">
        <v>50113013</v>
      </c>
      <c r="F62" s="750" t="s">
        <v>713</v>
      </c>
      <c r="G62" s="749" t="s">
        <v>614</v>
      </c>
      <c r="H62" s="749">
        <v>162187</v>
      </c>
      <c r="I62" s="749">
        <v>162187</v>
      </c>
      <c r="J62" s="749" t="s">
        <v>720</v>
      </c>
      <c r="K62" s="749" t="s">
        <v>721</v>
      </c>
      <c r="L62" s="752">
        <v>286</v>
      </c>
      <c r="M62" s="752">
        <v>2</v>
      </c>
      <c r="N62" s="753">
        <v>572</v>
      </c>
    </row>
    <row r="63" spans="1:14" ht="14.4" customHeight="1" x14ac:dyDescent="0.3">
      <c r="A63" s="747" t="s">
        <v>581</v>
      </c>
      <c r="B63" s="748" t="s">
        <v>582</v>
      </c>
      <c r="C63" s="749" t="s">
        <v>593</v>
      </c>
      <c r="D63" s="750" t="s">
        <v>594</v>
      </c>
      <c r="E63" s="751">
        <v>50113013</v>
      </c>
      <c r="F63" s="750" t="s">
        <v>713</v>
      </c>
      <c r="G63" s="749" t="s">
        <v>618</v>
      </c>
      <c r="H63" s="749">
        <v>849655</v>
      </c>
      <c r="I63" s="749">
        <v>129836</v>
      </c>
      <c r="J63" s="749" t="s">
        <v>722</v>
      </c>
      <c r="K63" s="749" t="s">
        <v>723</v>
      </c>
      <c r="L63" s="752">
        <v>262.90000000000003</v>
      </c>
      <c r="M63" s="752">
        <v>8.3999999999999968</v>
      </c>
      <c r="N63" s="753">
        <v>2208.3599999999992</v>
      </c>
    </row>
    <row r="64" spans="1:14" ht="14.4" customHeight="1" x14ac:dyDescent="0.3">
      <c r="A64" s="747" t="s">
        <v>581</v>
      </c>
      <c r="B64" s="748" t="s">
        <v>582</v>
      </c>
      <c r="C64" s="749" t="s">
        <v>593</v>
      </c>
      <c r="D64" s="750" t="s">
        <v>594</v>
      </c>
      <c r="E64" s="751">
        <v>50113013</v>
      </c>
      <c r="F64" s="750" t="s">
        <v>713</v>
      </c>
      <c r="G64" s="749" t="s">
        <v>618</v>
      </c>
      <c r="H64" s="749">
        <v>849887</v>
      </c>
      <c r="I64" s="749">
        <v>129834</v>
      </c>
      <c r="J64" s="749" t="s">
        <v>724</v>
      </c>
      <c r="K64" s="749" t="s">
        <v>583</v>
      </c>
      <c r="L64" s="752">
        <v>153.99999999999997</v>
      </c>
      <c r="M64" s="752">
        <v>7.8000000000000007</v>
      </c>
      <c r="N64" s="753">
        <v>1201.1999999999998</v>
      </c>
    </row>
    <row r="65" spans="1:14" ht="14.4" customHeight="1" x14ac:dyDescent="0.3">
      <c r="A65" s="747" t="s">
        <v>581</v>
      </c>
      <c r="B65" s="748" t="s">
        <v>582</v>
      </c>
      <c r="C65" s="749" t="s">
        <v>593</v>
      </c>
      <c r="D65" s="750" t="s">
        <v>594</v>
      </c>
      <c r="E65" s="751">
        <v>50113013</v>
      </c>
      <c r="F65" s="750" t="s">
        <v>713</v>
      </c>
      <c r="G65" s="749" t="s">
        <v>614</v>
      </c>
      <c r="H65" s="749">
        <v>102427</v>
      </c>
      <c r="I65" s="749">
        <v>2427</v>
      </c>
      <c r="J65" s="749" t="s">
        <v>725</v>
      </c>
      <c r="K65" s="749" t="s">
        <v>726</v>
      </c>
      <c r="L65" s="752">
        <v>88.46</v>
      </c>
      <c r="M65" s="752">
        <v>2</v>
      </c>
      <c r="N65" s="753">
        <v>176.92</v>
      </c>
    </row>
    <row r="66" spans="1:14" ht="14.4" customHeight="1" x14ac:dyDescent="0.3">
      <c r="A66" s="747" t="s">
        <v>581</v>
      </c>
      <c r="B66" s="748" t="s">
        <v>582</v>
      </c>
      <c r="C66" s="749" t="s">
        <v>593</v>
      </c>
      <c r="D66" s="750" t="s">
        <v>594</v>
      </c>
      <c r="E66" s="751">
        <v>50113013</v>
      </c>
      <c r="F66" s="750" t="s">
        <v>713</v>
      </c>
      <c r="G66" s="749" t="s">
        <v>614</v>
      </c>
      <c r="H66" s="749">
        <v>106264</v>
      </c>
      <c r="I66" s="749">
        <v>6264</v>
      </c>
      <c r="J66" s="749" t="s">
        <v>727</v>
      </c>
      <c r="K66" s="749" t="s">
        <v>728</v>
      </c>
      <c r="L66" s="752">
        <v>31.56666666666667</v>
      </c>
      <c r="M66" s="752">
        <v>15</v>
      </c>
      <c r="N66" s="753">
        <v>473.50000000000006</v>
      </c>
    </row>
    <row r="67" spans="1:14" ht="14.4" customHeight="1" x14ac:dyDescent="0.3">
      <c r="A67" s="747" t="s">
        <v>581</v>
      </c>
      <c r="B67" s="748" t="s">
        <v>582</v>
      </c>
      <c r="C67" s="749" t="s">
        <v>593</v>
      </c>
      <c r="D67" s="750" t="s">
        <v>594</v>
      </c>
      <c r="E67" s="751">
        <v>50113013</v>
      </c>
      <c r="F67" s="750" t="s">
        <v>713</v>
      </c>
      <c r="G67" s="749" t="s">
        <v>618</v>
      </c>
      <c r="H67" s="749">
        <v>166269</v>
      </c>
      <c r="I67" s="749">
        <v>166269</v>
      </c>
      <c r="J67" s="749" t="s">
        <v>729</v>
      </c>
      <c r="K67" s="749" t="s">
        <v>730</v>
      </c>
      <c r="L67" s="752">
        <v>52.88</v>
      </c>
      <c r="M67" s="752">
        <v>8</v>
      </c>
      <c r="N67" s="753">
        <v>423.04</v>
      </c>
    </row>
    <row r="68" spans="1:14" ht="14.4" customHeight="1" x14ac:dyDescent="0.3">
      <c r="A68" s="747" t="s">
        <v>581</v>
      </c>
      <c r="B68" s="748" t="s">
        <v>582</v>
      </c>
      <c r="C68" s="749" t="s">
        <v>593</v>
      </c>
      <c r="D68" s="750" t="s">
        <v>594</v>
      </c>
      <c r="E68" s="751">
        <v>50113013</v>
      </c>
      <c r="F68" s="750" t="s">
        <v>713</v>
      </c>
      <c r="G68" s="749" t="s">
        <v>618</v>
      </c>
      <c r="H68" s="749">
        <v>118547</v>
      </c>
      <c r="I68" s="749">
        <v>18547</v>
      </c>
      <c r="J68" s="749" t="s">
        <v>731</v>
      </c>
      <c r="K68" s="749" t="s">
        <v>732</v>
      </c>
      <c r="L68" s="752">
        <v>126.94000000000003</v>
      </c>
      <c r="M68" s="752">
        <v>5</v>
      </c>
      <c r="N68" s="753">
        <v>634.70000000000016</v>
      </c>
    </row>
    <row r="69" spans="1:14" ht="14.4" customHeight="1" x14ac:dyDescent="0.3">
      <c r="A69" s="747" t="s">
        <v>581</v>
      </c>
      <c r="B69" s="748" t="s">
        <v>582</v>
      </c>
      <c r="C69" s="749" t="s">
        <v>598</v>
      </c>
      <c r="D69" s="750" t="s">
        <v>599</v>
      </c>
      <c r="E69" s="751">
        <v>50113001</v>
      </c>
      <c r="F69" s="750" t="s">
        <v>613</v>
      </c>
      <c r="G69" s="749" t="s">
        <v>614</v>
      </c>
      <c r="H69" s="749">
        <v>100362</v>
      </c>
      <c r="I69" s="749">
        <v>362</v>
      </c>
      <c r="J69" s="749" t="s">
        <v>733</v>
      </c>
      <c r="K69" s="749" t="s">
        <v>734</v>
      </c>
      <c r="L69" s="752">
        <v>72.92</v>
      </c>
      <c r="M69" s="752">
        <v>1</v>
      </c>
      <c r="N69" s="753">
        <v>72.92</v>
      </c>
    </row>
    <row r="70" spans="1:14" ht="14.4" customHeight="1" x14ac:dyDescent="0.3">
      <c r="A70" s="747" t="s">
        <v>581</v>
      </c>
      <c r="B70" s="748" t="s">
        <v>582</v>
      </c>
      <c r="C70" s="749" t="s">
        <v>598</v>
      </c>
      <c r="D70" s="750" t="s">
        <v>599</v>
      </c>
      <c r="E70" s="751">
        <v>50113001</v>
      </c>
      <c r="F70" s="750" t="s">
        <v>613</v>
      </c>
      <c r="G70" s="749" t="s">
        <v>614</v>
      </c>
      <c r="H70" s="749">
        <v>845008</v>
      </c>
      <c r="I70" s="749">
        <v>107806</v>
      </c>
      <c r="J70" s="749" t="s">
        <v>615</v>
      </c>
      <c r="K70" s="749" t="s">
        <v>616</v>
      </c>
      <c r="L70" s="752">
        <v>63.110000000000014</v>
      </c>
      <c r="M70" s="752">
        <v>1</v>
      </c>
      <c r="N70" s="753">
        <v>63.110000000000014</v>
      </c>
    </row>
    <row r="71" spans="1:14" ht="14.4" customHeight="1" x14ac:dyDescent="0.3">
      <c r="A71" s="747" t="s">
        <v>581</v>
      </c>
      <c r="B71" s="748" t="s">
        <v>582</v>
      </c>
      <c r="C71" s="749" t="s">
        <v>598</v>
      </c>
      <c r="D71" s="750" t="s">
        <v>599</v>
      </c>
      <c r="E71" s="751">
        <v>50113001</v>
      </c>
      <c r="F71" s="750" t="s">
        <v>613</v>
      </c>
      <c r="G71" s="749" t="s">
        <v>614</v>
      </c>
      <c r="H71" s="749">
        <v>202701</v>
      </c>
      <c r="I71" s="749">
        <v>202701</v>
      </c>
      <c r="J71" s="749" t="s">
        <v>615</v>
      </c>
      <c r="K71" s="749" t="s">
        <v>617</v>
      </c>
      <c r="L71" s="752">
        <v>134.45142857142858</v>
      </c>
      <c r="M71" s="752">
        <v>7</v>
      </c>
      <c r="N71" s="753">
        <v>941.16000000000008</v>
      </c>
    </row>
    <row r="72" spans="1:14" ht="14.4" customHeight="1" x14ac:dyDescent="0.3">
      <c r="A72" s="747" t="s">
        <v>581</v>
      </c>
      <c r="B72" s="748" t="s">
        <v>582</v>
      </c>
      <c r="C72" s="749" t="s">
        <v>598</v>
      </c>
      <c r="D72" s="750" t="s">
        <v>599</v>
      </c>
      <c r="E72" s="751">
        <v>50113001</v>
      </c>
      <c r="F72" s="750" t="s">
        <v>613</v>
      </c>
      <c r="G72" s="749" t="s">
        <v>618</v>
      </c>
      <c r="H72" s="749">
        <v>102945</v>
      </c>
      <c r="I72" s="749">
        <v>2945</v>
      </c>
      <c r="J72" s="749" t="s">
        <v>735</v>
      </c>
      <c r="K72" s="749" t="s">
        <v>736</v>
      </c>
      <c r="L72" s="752">
        <v>8.66</v>
      </c>
      <c r="M72" s="752">
        <v>1</v>
      </c>
      <c r="N72" s="753">
        <v>8.66</v>
      </c>
    </row>
    <row r="73" spans="1:14" ht="14.4" customHeight="1" x14ac:dyDescent="0.3">
      <c r="A73" s="747" t="s">
        <v>581</v>
      </c>
      <c r="B73" s="748" t="s">
        <v>582</v>
      </c>
      <c r="C73" s="749" t="s">
        <v>598</v>
      </c>
      <c r="D73" s="750" t="s">
        <v>599</v>
      </c>
      <c r="E73" s="751">
        <v>50113001</v>
      </c>
      <c r="F73" s="750" t="s">
        <v>613</v>
      </c>
      <c r="G73" s="749" t="s">
        <v>614</v>
      </c>
      <c r="H73" s="749">
        <v>176954</v>
      </c>
      <c r="I73" s="749">
        <v>176954</v>
      </c>
      <c r="J73" s="749" t="s">
        <v>621</v>
      </c>
      <c r="K73" s="749" t="s">
        <v>622</v>
      </c>
      <c r="L73" s="752">
        <v>94.3</v>
      </c>
      <c r="M73" s="752">
        <v>1</v>
      </c>
      <c r="N73" s="753">
        <v>94.3</v>
      </c>
    </row>
    <row r="74" spans="1:14" ht="14.4" customHeight="1" x14ac:dyDescent="0.3">
      <c r="A74" s="747" t="s">
        <v>581</v>
      </c>
      <c r="B74" s="748" t="s">
        <v>582</v>
      </c>
      <c r="C74" s="749" t="s">
        <v>598</v>
      </c>
      <c r="D74" s="750" t="s">
        <v>599</v>
      </c>
      <c r="E74" s="751">
        <v>50113001</v>
      </c>
      <c r="F74" s="750" t="s">
        <v>613</v>
      </c>
      <c r="G74" s="749" t="s">
        <v>614</v>
      </c>
      <c r="H74" s="749">
        <v>167547</v>
      </c>
      <c r="I74" s="749">
        <v>67547</v>
      </c>
      <c r="J74" s="749" t="s">
        <v>623</v>
      </c>
      <c r="K74" s="749" t="s">
        <v>624</v>
      </c>
      <c r="L74" s="752">
        <v>47.11999999999999</v>
      </c>
      <c r="M74" s="752">
        <v>27</v>
      </c>
      <c r="N74" s="753">
        <v>1272.2399999999998</v>
      </c>
    </row>
    <row r="75" spans="1:14" ht="14.4" customHeight="1" x14ac:dyDescent="0.3">
      <c r="A75" s="747" t="s">
        <v>581</v>
      </c>
      <c r="B75" s="748" t="s">
        <v>582</v>
      </c>
      <c r="C75" s="749" t="s">
        <v>598</v>
      </c>
      <c r="D75" s="750" t="s">
        <v>599</v>
      </c>
      <c r="E75" s="751">
        <v>50113001</v>
      </c>
      <c r="F75" s="750" t="s">
        <v>613</v>
      </c>
      <c r="G75" s="749" t="s">
        <v>614</v>
      </c>
      <c r="H75" s="749">
        <v>847974</v>
      </c>
      <c r="I75" s="749">
        <v>125525</v>
      </c>
      <c r="J75" s="749" t="s">
        <v>625</v>
      </c>
      <c r="K75" s="749" t="s">
        <v>737</v>
      </c>
      <c r="L75" s="752">
        <v>47.11999999999999</v>
      </c>
      <c r="M75" s="752">
        <v>2</v>
      </c>
      <c r="N75" s="753">
        <v>94.239999999999981</v>
      </c>
    </row>
    <row r="76" spans="1:14" ht="14.4" customHeight="1" x14ac:dyDescent="0.3">
      <c r="A76" s="747" t="s">
        <v>581</v>
      </c>
      <c r="B76" s="748" t="s">
        <v>582</v>
      </c>
      <c r="C76" s="749" t="s">
        <v>598</v>
      </c>
      <c r="D76" s="750" t="s">
        <v>599</v>
      </c>
      <c r="E76" s="751">
        <v>50113001</v>
      </c>
      <c r="F76" s="750" t="s">
        <v>613</v>
      </c>
      <c r="G76" s="749" t="s">
        <v>614</v>
      </c>
      <c r="H76" s="749">
        <v>112892</v>
      </c>
      <c r="I76" s="749">
        <v>12892</v>
      </c>
      <c r="J76" s="749" t="s">
        <v>627</v>
      </c>
      <c r="K76" s="749" t="s">
        <v>629</v>
      </c>
      <c r="L76" s="752">
        <v>104.34000000000002</v>
      </c>
      <c r="M76" s="752">
        <v>11</v>
      </c>
      <c r="N76" s="753">
        <v>1147.7400000000002</v>
      </c>
    </row>
    <row r="77" spans="1:14" ht="14.4" customHeight="1" x14ac:dyDescent="0.3">
      <c r="A77" s="747" t="s">
        <v>581</v>
      </c>
      <c r="B77" s="748" t="s">
        <v>582</v>
      </c>
      <c r="C77" s="749" t="s">
        <v>598</v>
      </c>
      <c r="D77" s="750" t="s">
        <v>599</v>
      </c>
      <c r="E77" s="751">
        <v>50113001</v>
      </c>
      <c r="F77" s="750" t="s">
        <v>613</v>
      </c>
      <c r="G77" s="749" t="s">
        <v>618</v>
      </c>
      <c r="H77" s="749">
        <v>158692</v>
      </c>
      <c r="I77" s="749">
        <v>158692</v>
      </c>
      <c r="J77" s="749" t="s">
        <v>738</v>
      </c>
      <c r="K77" s="749" t="s">
        <v>739</v>
      </c>
      <c r="L77" s="752">
        <v>26.150000000000006</v>
      </c>
      <c r="M77" s="752">
        <v>1</v>
      </c>
      <c r="N77" s="753">
        <v>26.150000000000006</v>
      </c>
    </row>
    <row r="78" spans="1:14" ht="14.4" customHeight="1" x14ac:dyDescent="0.3">
      <c r="A78" s="747" t="s">
        <v>581</v>
      </c>
      <c r="B78" s="748" t="s">
        <v>582</v>
      </c>
      <c r="C78" s="749" t="s">
        <v>598</v>
      </c>
      <c r="D78" s="750" t="s">
        <v>599</v>
      </c>
      <c r="E78" s="751">
        <v>50113001</v>
      </c>
      <c r="F78" s="750" t="s">
        <v>613</v>
      </c>
      <c r="G78" s="749" t="s">
        <v>614</v>
      </c>
      <c r="H78" s="749">
        <v>394130</v>
      </c>
      <c r="I78" s="749">
        <v>0</v>
      </c>
      <c r="J78" s="749" t="s">
        <v>631</v>
      </c>
      <c r="K78" s="749" t="s">
        <v>583</v>
      </c>
      <c r="L78" s="752">
        <v>37.739999999999995</v>
      </c>
      <c r="M78" s="752">
        <v>1</v>
      </c>
      <c r="N78" s="753">
        <v>37.739999999999995</v>
      </c>
    </row>
    <row r="79" spans="1:14" ht="14.4" customHeight="1" x14ac:dyDescent="0.3">
      <c r="A79" s="747" t="s">
        <v>581</v>
      </c>
      <c r="B79" s="748" t="s">
        <v>582</v>
      </c>
      <c r="C79" s="749" t="s">
        <v>598</v>
      </c>
      <c r="D79" s="750" t="s">
        <v>599</v>
      </c>
      <c r="E79" s="751">
        <v>50113001</v>
      </c>
      <c r="F79" s="750" t="s">
        <v>613</v>
      </c>
      <c r="G79" s="749" t="s">
        <v>614</v>
      </c>
      <c r="H79" s="749">
        <v>156992</v>
      </c>
      <c r="I79" s="749">
        <v>56992</v>
      </c>
      <c r="J79" s="749" t="s">
        <v>740</v>
      </c>
      <c r="K79" s="749" t="s">
        <v>741</v>
      </c>
      <c r="L79" s="752">
        <v>61.439999999999991</v>
      </c>
      <c r="M79" s="752">
        <v>1</v>
      </c>
      <c r="N79" s="753">
        <v>61.439999999999991</v>
      </c>
    </row>
    <row r="80" spans="1:14" ht="14.4" customHeight="1" x14ac:dyDescent="0.3">
      <c r="A80" s="747" t="s">
        <v>581</v>
      </c>
      <c r="B80" s="748" t="s">
        <v>582</v>
      </c>
      <c r="C80" s="749" t="s">
        <v>598</v>
      </c>
      <c r="D80" s="750" t="s">
        <v>599</v>
      </c>
      <c r="E80" s="751">
        <v>50113001</v>
      </c>
      <c r="F80" s="750" t="s">
        <v>613</v>
      </c>
      <c r="G80" s="749" t="s">
        <v>614</v>
      </c>
      <c r="H80" s="749">
        <v>207940</v>
      </c>
      <c r="I80" s="749">
        <v>207940</v>
      </c>
      <c r="J80" s="749" t="s">
        <v>742</v>
      </c>
      <c r="K80" s="749" t="s">
        <v>743</v>
      </c>
      <c r="L80" s="752">
        <v>73.150000000000006</v>
      </c>
      <c r="M80" s="752">
        <v>1</v>
      </c>
      <c r="N80" s="753">
        <v>73.150000000000006</v>
      </c>
    </row>
    <row r="81" spans="1:14" ht="14.4" customHeight="1" x14ac:dyDescent="0.3">
      <c r="A81" s="747" t="s">
        <v>581</v>
      </c>
      <c r="B81" s="748" t="s">
        <v>582</v>
      </c>
      <c r="C81" s="749" t="s">
        <v>598</v>
      </c>
      <c r="D81" s="750" t="s">
        <v>599</v>
      </c>
      <c r="E81" s="751">
        <v>50113001</v>
      </c>
      <c r="F81" s="750" t="s">
        <v>613</v>
      </c>
      <c r="G81" s="749" t="s">
        <v>618</v>
      </c>
      <c r="H81" s="749">
        <v>214427</v>
      </c>
      <c r="I81" s="749">
        <v>214427</v>
      </c>
      <c r="J81" s="749" t="s">
        <v>744</v>
      </c>
      <c r="K81" s="749" t="s">
        <v>745</v>
      </c>
      <c r="L81" s="752">
        <v>16.579999999999995</v>
      </c>
      <c r="M81" s="752">
        <v>2</v>
      </c>
      <c r="N81" s="753">
        <v>33.159999999999989</v>
      </c>
    </row>
    <row r="82" spans="1:14" ht="14.4" customHeight="1" x14ac:dyDescent="0.3">
      <c r="A82" s="747" t="s">
        <v>581</v>
      </c>
      <c r="B82" s="748" t="s">
        <v>582</v>
      </c>
      <c r="C82" s="749" t="s">
        <v>598</v>
      </c>
      <c r="D82" s="750" t="s">
        <v>599</v>
      </c>
      <c r="E82" s="751">
        <v>50113001</v>
      </c>
      <c r="F82" s="750" t="s">
        <v>613</v>
      </c>
      <c r="G82" s="749" t="s">
        <v>618</v>
      </c>
      <c r="H82" s="749">
        <v>190044</v>
      </c>
      <c r="I82" s="749">
        <v>90044</v>
      </c>
      <c r="J82" s="749" t="s">
        <v>634</v>
      </c>
      <c r="K82" s="749" t="s">
        <v>746</v>
      </c>
      <c r="L82" s="752">
        <v>24.260000000000005</v>
      </c>
      <c r="M82" s="752">
        <v>31</v>
      </c>
      <c r="N82" s="753">
        <v>752.06000000000017</v>
      </c>
    </row>
    <row r="83" spans="1:14" ht="14.4" customHeight="1" x14ac:dyDescent="0.3">
      <c r="A83" s="747" t="s">
        <v>581</v>
      </c>
      <c r="B83" s="748" t="s">
        <v>582</v>
      </c>
      <c r="C83" s="749" t="s">
        <v>598</v>
      </c>
      <c r="D83" s="750" t="s">
        <v>599</v>
      </c>
      <c r="E83" s="751">
        <v>50113001</v>
      </c>
      <c r="F83" s="750" t="s">
        <v>613</v>
      </c>
      <c r="G83" s="749" t="s">
        <v>614</v>
      </c>
      <c r="H83" s="749">
        <v>197522</v>
      </c>
      <c r="I83" s="749">
        <v>97522</v>
      </c>
      <c r="J83" s="749" t="s">
        <v>636</v>
      </c>
      <c r="K83" s="749" t="s">
        <v>747</v>
      </c>
      <c r="L83" s="752">
        <v>159.19999999999999</v>
      </c>
      <c r="M83" s="752">
        <v>1</v>
      </c>
      <c r="N83" s="753">
        <v>159.19999999999999</v>
      </c>
    </row>
    <row r="84" spans="1:14" ht="14.4" customHeight="1" x14ac:dyDescent="0.3">
      <c r="A84" s="747" t="s">
        <v>581</v>
      </c>
      <c r="B84" s="748" t="s">
        <v>582</v>
      </c>
      <c r="C84" s="749" t="s">
        <v>598</v>
      </c>
      <c r="D84" s="750" t="s">
        <v>599</v>
      </c>
      <c r="E84" s="751">
        <v>50113001</v>
      </c>
      <c r="F84" s="750" t="s">
        <v>613</v>
      </c>
      <c r="G84" s="749" t="s">
        <v>614</v>
      </c>
      <c r="H84" s="749">
        <v>102478</v>
      </c>
      <c r="I84" s="749">
        <v>2478</v>
      </c>
      <c r="J84" s="749" t="s">
        <v>638</v>
      </c>
      <c r="K84" s="749" t="s">
        <v>639</v>
      </c>
      <c r="L84" s="752">
        <v>77.079999999999984</v>
      </c>
      <c r="M84" s="752">
        <v>1</v>
      </c>
      <c r="N84" s="753">
        <v>77.079999999999984</v>
      </c>
    </row>
    <row r="85" spans="1:14" ht="14.4" customHeight="1" x14ac:dyDescent="0.3">
      <c r="A85" s="747" t="s">
        <v>581</v>
      </c>
      <c r="B85" s="748" t="s">
        <v>582</v>
      </c>
      <c r="C85" s="749" t="s">
        <v>598</v>
      </c>
      <c r="D85" s="750" t="s">
        <v>599</v>
      </c>
      <c r="E85" s="751">
        <v>50113001</v>
      </c>
      <c r="F85" s="750" t="s">
        <v>613</v>
      </c>
      <c r="G85" s="749" t="s">
        <v>614</v>
      </c>
      <c r="H85" s="749">
        <v>117011</v>
      </c>
      <c r="I85" s="749">
        <v>17011</v>
      </c>
      <c r="J85" s="749" t="s">
        <v>748</v>
      </c>
      <c r="K85" s="749" t="s">
        <v>749</v>
      </c>
      <c r="L85" s="752">
        <v>145.49999999999997</v>
      </c>
      <c r="M85" s="752">
        <v>2</v>
      </c>
      <c r="N85" s="753">
        <v>290.99999999999994</v>
      </c>
    </row>
    <row r="86" spans="1:14" ht="14.4" customHeight="1" x14ac:dyDescent="0.3">
      <c r="A86" s="747" t="s">
        <v>581</v>
      </c>
      <c r="B86" s="748" t="s">
        <v>582</v>
      </c>
      <c r="C86" s="749" t="s">
        <v>598</v>
      </c>
      <c r="D86" s="750" t="s">
        <v>599</v>
      </c>
      <c r="E86" s="751">
        <v>50113001</v>
      </c>
      <c r="F86" s="750" t="s">
        <v>613</v>
      </c>
      <c r="G86" s="749" t="s">
        <v>614</v>
      </c>
      <c r="H86" s="749">
        <v>103645</v>
      </c>
      <c r="I86" s="749">
        <v>3645</v>
      </c>
      <c r="J86" s="749" t="s">
        <v>750</v>
      </c>
      <c r="K86" s="749" t="s">
        <v>643</v>
      </c>
      <c r="L86" s="752">
        <v>69.91</v>
      </c>
      <c r="M86" s="752">
        <v>1</v>
      </c>
      <c r="N86" s="753">
        <v>69.91</v>
      </c>
    </row>
    <row r="87" spans="1:14" ht="14.4" customHeight="1" x14ac:dyDescent="0.3">
      <c r="A87" s="747" t="s">
        <v>581</v>
      </c>
      <c r="B87" s="748" t="s">
        <v>582</v>
      </c>
      <c r="C87" s="749" t="s">
        <v>598</v>
      </c>
      <c r="D87" s="750" t="s">
        <v>599</v>
      </c>
      <c r="E87" s="751">
        <v>50113001</v>
      </c>
      <c r="F87" s="750" t="s">
        <v>613</v>
      </c>
      <c r="G87" s="749" t="s">
        <v>614</v>
      </c>
      <c r="H87" s="749">
        <v>108499</v>
      </c>
      <c r="I87" s="749">
        <v>8499</v>
      </c>
      <c r="J87" s="749" t="s">
        <v>751</v>
      </c>
      <c r="K87" s="749" t="s">
        <v>752</v>
      </c>
      <c r="L87" s="752">
        <v>111.52000000000001</v>
      </c>
      <c r="M87" s="752">
        <v>10</v>
      </c>
      <c r="N87" s="753">
        <v>1115.2</v>
      </c>
    </row>
    <row r="88" spans="1:14" ht="14.4" customHeight="1" x14ac:dyDescent="0.3">
      <c r="A88" s="747" t="s">
        <v>581</v>
      </c>
      <c r="B88" s="748" t="s">
        <v>582</v>
      </c>
      <c r="C88" s="749" t="s">
        <v>598</v>
      </c>
      <c r="D88" s="750" t="s">
        <v>599</v>
      </c>
      <c r="E88" s="751">
        <v>50113001</v>
      </c>
      <c r="F88" s="750" t="s">
        <v>613</v>
      </c>
      <c r="G88" s="749" t="s">
        <v>614</v>
      </c>
      <c r="H88" s="749">
        <v>102479</v>
      </c>
      <c r="I88" s="749">
        <v>2479</v>
      </c>
      <c r="J88" s="749" t="s">
        <v>753</v>
      </c>
      <c r="K88" s="749" t="s">
        <v>754</v>
      </c>
      <c r="L88" s="752">
        <v>65.570000000000007</v>
      </c>
      <c r="M88" s="752">
        <v>1</v>
      </c>
      <c r="N88" s="753">
        <v>65.570000000000007</v>
      </c>
    </row>
    <row r="89" spans="1:14" ht="14.4" customHeight="1" x14ac:dyDescent="0.3">
      <c r="A89" s="747" t="s">
        <v>581</v>
      </c>
      <c r="B89" s="748" t="s">
        <v>582</v>
      </c>
      <c r="C89" s="749" t="s">
        <v>598</v>
      </c>
      <c r="D89" s="750" t="s">
        <v>599</v>
      </c>
      <c r="E89" s="751">
        <v>50113001</v>
      </c>
      <c r="F89" s="750" t="s">
        <v>613</v>
      </c>
      <c r="G89" s="749" t="s">
        <v>614</v>
      </c>
      <c r="H89" s="749">
        <v>104071</v>
      </c>
      <c r="I89" s="749">
        <v>4071</v>
      </c>
      <c r="J89" s="749" t="s">
        <v>753</v>
      </c>
      <c r="K89" s="749" t="s">
        <v>755</v>
      </c>
      <c r="L89" s="752">
        <v>152.97000000000003</v>
      </c>
      <c r="M89" s="752">
        <v>1</v>
      </c>
      <c r="N89" s="753">
        <v>152.97000000000003</v>
      </c>
    </row>
    <row r="90" spans="1:14" ht="14.4" customHeight="1" x14ac:dyDescent="0.3">
      <c r="A90" s="747" t="s">
        <v>581</v>
      </c>
      <c r="B90" s="748" t="s">
        <v>582</v>
      </c>
      <c r="C90" s="749" t="s">
        <v>598</v>
      </c>
      <c r="D90" s="750" t="s">
        <v>599</v>
      </c>
      <c r="E90" s="751">
        <v>50113001</v>
      </c>
      <c r="F90" s="750" t="s">
        <v>613</v>
      </c>
      <c r="G90" s="749" t="s">
        <v>614</v>
      </c>
      <c r="H90" s="749">
        <v>154539</v>
      </c>
      <c r="I90" s="749">
        <v>54539</v>
      </c>
      <c r="J90" s="749" t="s">
        <v>756</v>
      </c>
      <c r="K90" s="749" t="s">
        <v>757</v>
      </c>
      <c r="L90" s="752">
        <v>60.21</v>
      </c>
      <c r="M90" s="752">
        <v>6</v>
      </c>
      <c r="N90" s="753">
        <v>361.26</v>
      </c>
    </row>
    <row r="91" spans="1:14" ht="14.4" customHeight="1" x14ac:dyDescent="0.3">
      <c r="A91" s="747" t="s">
        <v>581</v>
      </c>
      <c r="B91" s="748" t="s">
        <v>582</v>
      </c>
      <c r="C91" s="749" t="s">
        <v>598</v>
      </c>
      <c r="D91" s="750" t="s">
        <v>599</v>
      </c>
      <c r="E91" s="751">
        <v>50113001</v>
      </c>
      <c r="F91" s="750" t="s">
        <v>613</v>
      </c>
      <c r="G91" s="749" t="s">
        <v>614</v>
      </c>
      <c r="H91" s="749">
        <v>157586</v>
      </c>
      <c r="I91" s="749">
        <v>57586</v>
      </c>
      <c r="J91" s="749" t="s">
        <v>758</v>
      </c>
      <c r="K91" s="749" t="s">
        <v>759</v>
      </c>
      <c r="L91" s="752">
        <v>73.70999999999998</v>
      </c>
      <c r="M91" s="752">
        <v>1</v>
      </c>
      <c r="N91" s="753">
        <v>73.70999999999998</v>
      </c>
    </row>
    <row r="92" spans="1:14" ht="14.4" customHeight="1" x14ac:dyDescent="0.3">
      <c r="A92" s="747" t="s">
        <v>581</v>
      </c>
      <c r="B92" s="748" t="s">
        <v>582</v>
      </c>
      <c r="C92" s="749" t="s">
        <v>598</v>
      </c>
      <c r="D92" s="750" t="s">
        <v>599</v>
      </c>
      <c r="E92" s="751">
        <v>50113001</v>
      </c>
      <c r="F92" s="750" t="s">
        <v>613</v>
      </c>
      <c r="G92" s="749" t="s">
        <v>618</v>
      </c>
      <c r="H92" s="749">
        <v>213485</v>
      </c>
      <c r="I92" s="749">
        <v>213485</v>
      </c>
      <c r="J92" s="749" t="s">
        <v>652</v>
      </c>
      <c r="K92" s="749" t="s">
        <v>655</v>
      </c>
      <c r="L92" s="752">
        <v>721.2</v>
      </c>
      <c r="M92" s="752">
        <v>2</v>
      </c>
      <c r="N92" s="753">
        <v>1442.4</v>
      </c>
    </row>
    <row r="93" spans="1:14" ht="14.4" customHeight="1" x14ac:dyDescent="0.3">
      <c r="A93" s="747" t="s">
        <v>581</v>
      </c>
      <c r="B93" s="748" t="s">
        <v>582</v>
      </c>
      <c r="C93" s="749" t="s">
        <v>598</v>
      </c>
      <c r="D93" s="750" t="s">
        <v>599</v>
      </c>
      <c r="E93" s="751">
        <v>50113001</v>
      </c>
      <c r="F93" s="750" t="s">
        <v>613</v>
      </c>
      <c r="G93" s="749" t="s">
        <v>618</v>
      </c>
      <c r="H93" s="749">
        <v>213489</v>
      </c>
      <c r="I93" s="749">
        <v>213489</v>
      </c>
      <c r="J93" s="749" t="s">
        <v>652</v>
      </c>
      <c r="K93" s="749" t="s">
        <v>653</v>
      </c>
      <c r="L93" s="752">
        <v>630.66</v>
      </c>
      <c r="M93" s="752">
        <v>16</v>
      </c>
      <c r="N93" s="753">
        <v>10090.56</v>
      </c>
    </row>
    <row r="94" spans="1:14" ht="14.4" customHeight="1" x14ac:dyDescent="0.3">
      <c r="A94" s="747" t="s">
        <v>581</v>
      </c>
      <c r="B94" s="748" t="s">
        <v>582</v>
      </c>
      <c r="C94" s="749" t="s">
        <v>598</v>
      </c>
      <c r="D94" s="750" t="s">
        <v>599</v>
      </c>
      <c r="E94" s="751">
        <v>50113001</v>
      </c>
      <c r="F94" s="750" t="s">
        <v>613</v>
      </c>
      <c r="G94" s="749" t="s">
        <v>618</v>
      </c>
      <c r="H94" s="749">
        <v>213494</v>
      </c>
      <c r="I94" s="749">
        <v>213494</v>
      </c>
      <c r="J94" s="749" t="s">
        <v>652</v>
      </c>
      <c r="K94" s="749" t="s">
        <v>657</v>
      </c>
      <c r="L94" s="752">
        <v>408.95000000000005</v>
      </c>
      <c r="M94" s="752">
        <v>42</v>
      </c>
      <c r="N94" s="753">
        <v>17175.900000000001</v>
      </c>
    </row>
    <row r="95" spans="1:14" ht="14.4" customHeight="1" x14ac:dyDescent="0.3">
      <c r="A95" s="747" t="s">
        <v>581</v>
      </c>
      <c r="B95" s="748" t="s">
        <v>582</v>
      </c>
      <c r="C95" s="749" t="s">
        <v>598</v>
      </c>
      <c r="D95" s="750" t="s">
        <v>599</v>
      </c>
      <c r="E95" s="751">
        <v>50113001</v>
      </c>
      <c r="F95" s="750" t="s">
        <v>613</v>
      </c>
      <c r="G95" s="749" t="s">
        <v>618</v>
      </c>
      <c r="H95" s="749">
        <v>213487</v>
      </c>
      <c r="I95" s="749">
        <v>213487</v>
      </c>
      <c r="J95" s="749" t="s">
        <v>652</v>
      </c>
      <c r="K95" s="749" t="s">
        <v>656</v>
      </c>
      <c r="L95" s="752">
        <v>271.85000000000002</v>
      </c>
      <c r="M95" s="752">
        <v>4</v>
      </c>
      <c r="N95" s="753">
        <v>1087.4000000000001</v>
      </c>
    </row>
    <row r="96" spans="1:14" ht="14.4" customHeight="1" x14ac:dyDescent="0.3">
      <c r="A96" s="747" t="s">
        <v>581</v>
      </c>
      <c r="B96" s="748" t="s">
        <v>582</v>
      </c>
      <c r="C96" s="749" t="s">
        <v>598</v>
      </c>
      <c r="D96" s="750" t="s">
        <v>599</v>
      </c>
      <c r="E96" s="751">
        <v>50113001</v>
      </c>
      <c r="F96" s="750" t="s">
        <v>613</v>
      </c>
      <c r="G96" s="749" t="s">
        <v>618</v>
      </c>
      <c r="H96" s="749">
        <v>213490</v>
      </c>
      <c r="I96" s="749">
        <v>213490</v>
      </c>
      <c r="J96" s="749" t="s">
        <v>652</v>
      </c>
      <c r="K96" s="749" t="s">
        <v>654</v>
      </c>
      <c r="L96" s="752">
        <v>913.65</v>
      </c>
      <c r="M96" s="752">
        <v>1</v>
      </c>
      <c r="N96" s="753">
        <v>913.65</v>
      </c>
    </row>
    <row r="97" spans="1:14" ht="14.4" customHeight="1" x14ac:dyDescent="0.3">
      <c r="A97" s="747" t="s">
        <v>581</v>
      </c>
      <c r="B97" s="748" t="s">
        <v>582</v>
      </c>
      <c r="C97" s="749" t="s">
        <v>598</v>
      </c>
      <c r="D97" s="750" t="s">
        <v>599</v>
      </c>
      <c r="E97" s="751">
        <v>50113001</v>
      </c>
      <c r="F97" s="750" t="s">
        <v>613</v>
      </c>
      <c r="G97" s="749" t="s">
        <v>614</v>
      </c>
      <c r="H97" s="749">
        <v>31915</v>
      </c>
      <c r="I97" s="749">
        <v>31915</v>
      </c>
      <c r="J97" s="749" t="s">
        <v>760</v>
      </c>
      <c r="K97" s="749" t="s">
        <v>761</v>
      </c>
      <c r="L97" s="752">
        <v>173.68999999999997</v>
      </c>
      <c r="M97" s="752">
        <v>4</v>
      </c>
      <c r="N97" s="753">
        <v>694.75999999999988</v>
      </c>
    </row>
    <row r="98" spans="1:14" ht="14.4" customHeight="1" x14ac:dyDescent="0.3">
      <c r="A98" s="747" t="s">
        <v>581</v>
      </c>
      <c r="B98" s="748" t="s">
        <v>582</v>
      </c>
      <c r="C98" s="749" t="s">
        <v>598</v>
      </c>
      <c r="D98" s="750" t="s">
        <v>599</v>
      </c>
      <c r="E98" s="751">
        <v>50113001</v>
      </c>
      <c r="F98" s="750" t="s">
        <v>613</v>
      </c>
      <c r="G98" s="749" t="s">
        <v>614</v>
      </c>
      <c r="H98" s="749">
        <v>47244</v>
      </c>
      <c r="I98" s="749">
        <v>47244</v>
      </c>
      <c r="J98" s="749" t="s">
        <v>762</v>
      </c>
      <c r="K98" s="749" t="s">
        <v>761</v>
      </c>
      <c r="L98" s="752">
        <v>143</v>
      </c>
      <c r="M98" s="752">
        <v>1</v>
      </c>
      <c r="N98" s="753">
        <v>143</v>
      </c>
    </row>
    <row r="99" spans="1:14" ht="14.4" customHeight="1" x14ac:dyDescent="0.3">
      <c r="A99" s="747" t="s">
        <v>581</v>
      </c>
      <c r="B99" s="748" t="s">
        <v>582</v>
      </c>
      <c r="C99" s="749" t="s">
        <v>598</v>
      </c>
      <c r="D99" s="750" t="s">
        <v>599</v>
      </c>
      <c r="E99" s="751">
        <v>50113001</v>
      </c>
      <c r="F99" s="750" t="s">
        <v>613</v>
      </c>
      <c r="G99" s="749" t="s">
        <v>618</v>
      </c>
      <c r="H99" s="749">
        <v>845593</v>
      </c>
      <c r="I99" s="749">
        <v>100304</v>
      </c>
      <c r="J99" s="749" t="s">
        <v>662</v>
      </c>
      <c r="K99" s="749" t="s">
        <v>763</v>
      </c>
      <c r="L99" s="752">
        <v>40.128000702946345</v>
      </c>
      <c r="M99" s="752">
        <v>2</v>
      </c>
      <c r="N99" s="753">
        <v>80.25600140589269</v>
      </c>
    </row>
    <row r="100" spans="1:14" ht="14.4" customHeight="1" x14ac:dyDescent="0.3">
      <c r="A100" s="747" t="s">
        <v>581</v>
      </c>
      <c r="B100" s="748" t="s">
        <v>582</v>
      </c>
      <c r="C100" s="749" t="s">
        <v>598</v>
      </c>
      <c r="D100" s="750" t="s">
        <v>599</v>
      </c>
      <c r="E100" s="751">
        <v>50113001</v>
      </c>
      <c r="F100" s="750" t="s">
        <v>613</v>
      </c>
      <c r="G100" s="749" t="s">
        <v>618</v>
      </c>
      <c r="H100" s="749">
        <v>100308</v>
      </c>
      <c r="I100" s="749">
        <v>100308</v>
      </c>
      <c r="J100" s="749" t="s">
        <v>662</v>
      </c>
      <c r="K100" s="749" t="s">
        <v>663</v>
      </c>
      <c r="L100" s="752">
        <v>40.650000000000006</v>
      </c>
      <c r="M100" s="752">
        <v>2</v>
      </c>
      <c r="N100" s="753">
        <v>81.300000000000011</v>
      </c>
    </row>
    <row r="101" spans="1:14" ht="14.4" customHeight="1" x14ac:dyDescent="0.3">
      <c r="A101" s="747" t="s">
        <v>581</v>
      </c>
      <c r="B101" s="748" t="s">
        <v>582</v>
      </c>
      <c r="C101" s="749" t="s">
        <v>598</v>
      </c>
      <c r="D101" s="750" t="s">
        <v>599</v>
      </c>
      <c r="E101" s="751">
        <v>50113001</v>
      </c>
      <c r="F101" s="750" t="s">
        <v>613</v>
      </c>
      <c r="G101" s="749" t="s">
        <v>614</v>
      </c>
      <c r="H101" s="749">
        <v>214355</v>
      </c>
      <c r="I101" s="749">
        <v>214355</v>
      </c>
      <c r="J101" s="749" t="s">
        <v>764</v>
      </c>
      <c r="K101" s="749" t="s">
        <v>765</v>
      </c>
      <c r="L101" s="752">
        <v>215.18000000000006</v>
      </c>
      <c r="M101" s="752">
        <v>2</v>
      </c>
      <c r="N101" s="753">
        <v>430.36000000000013</v>
      </c>
    </row>
    <row r="102" spans="1:14" ht="14.4" customHeight="1" x14ac:dyDescent="0.3">
      <c r="A102" s="747" t="s">
        <v>581</v>
      </c>
      <c r="B102" s="748" t="s">
        <v>582</v>
      </c>
      <c r="C102" s="749" t="s">
        <v>598</v>
      </c>
      <c r="D102" s="750" t="s">
        <v>599</v>
      </c>
      <c r="E102" s="751">
        <v>50113001</v>
      </c>
      <c r="F102" s="750" t="s">
        <v>613</v>
      </c>
      <c r="G102" s="749" t="s">
        <v>618</v>
      </c>
      <c r="H102" s="749">
        <v>216670</v>
      </c>
      <c r="I102" s="749">
        <v>216670</v>
      </c>
      <c r="J102" s="749" t="s">
        <v>766</v>
      </c>
      <c r="K102" s="749" t="s">
        <v>767</v>
      </c>
      <c r="L102" s="752">
        <v>314.27</v>
      </c>
      <c r="M102" s="752">
        <v>3</v>
      </c>
      <c r="N102" s="753">
        <v>942.81</v>
      </c>
    </row>
    <row r="103" spans="1:14" ht="14.4" customHeight="1" x14ac:dyDescent="0.3">
      <c r="A103" s="747" t="s">
        <v>581</v>
      </c>
      <c r="B103" s="748" t="s">
        <v>582</v>
      </c>
      <c r="C103" s="749" t="s">
        <v>598</v>
      </c>
      <c r="D103" s="750" t="s">
        <v>599</v>
      </c>
      <c r="E103" s="751">
        <v>50113001</v>
      </c>
      <c r="F103" s="750" t="s">
        <v>613</v>
      </c>
      <c r="G103" s="749" t="s">
        <v>614</v>
      </c>
      <c r="H103" s="749">
        <v>51367</v>
      </c>
      <c r="I103" s="749">
        <v>51367</v>
      </c>
      <c r="J103" s="749" t="s">
        <v>768</v>
      </c>
      <c r="K103" s="749" t="s">
        <v>769</v>
      </c>
      <c r="L103" s="752">
        <v>92.95</v>
      </c>
      <c r="M103" s="752">
        <v>10</v>
      </c>
      <c r="N103" s="753">
        <v>929.5</v>
      </c>
    </row>
    <row r="104" spans="1:14" ht="14.4" customHeight="1" x14ac:dyDescent="0.3">
      <c r="A104" s="747" t="s">
        <v>581</v>
      </c>
      <c r="B104" s="748" t="s">
        <v>582</v>
      </c>
      <c r="C104" s="749" t="s">
        <v>598</v>
      </c>
      <c r="D104" s="750" t="s">
        <v>599</v>
      </c>
      <c r="E104" s="751">
        <v>50113001</v>
      </c>
      <c r="F104" s="750" t="s">
        <v>613</v>
      </c>
      <c r="G104" s="749" t="s">
        <v>614</v>
      </c>
      <c r="H104" s="749">
        <v>51383</v>
      </c>
      <c r="I104" s="749">
        <v>51383</v>
      </c>
      <c r="J104" s="749" t="s">
        <v>768</v>
      </c>
      <c r="K104" s="749" t="s">
        <v>770</v>
      </c>
      <c r="L104" s="752">
        <v>93.5</v>
      </c>
      <c r="M104" s="752">
        <v>1</v>
      </c>
      <c r="N104" s="753">
        <v>93.5</v>
      </c>
    </row>
    <row r="105" spans="1:14" ht="14.4" customHeight="1" x14ac:dyDescent="0.3">
      <c r="A105" s="747" t="s">
        <v>581</v>
      </c>
      <c r="B105" s="748" t="s">
        <v>582</v>
      </c>
      <c r="C105" s="749" t="s">
        <v>598</v>
      </c>
      <c r="D105" s="750" t="s">
        <v>599</v>
      </c>
      <c r="E105" s="751">
        <v>50113001</v>
      </c>
      <c r="F105" s="750" t="s">
        <v>613</v>
      </c>
      <c r="G105" s="749" t="s">
        <v>614</v>
      </c>
      <c r="H105" s="749">
        <v>51366</v>
      </c>
      <c r="I105" s="749">
        <v>51366</v>
      </c>
      <c r="J105" s="749" t="s">
        <v>768</v>
      </c>
      <c r="K105" s="749" t="s">
        <v>771</v>
      </c>
      <c r="L105" s="752">
        <v>171.6</v>
      </c>
      <c r="M105" s="752">
        <v>75</v>
      </c>
      <c r="N105" s="753">
        <v>12870</v>
      </c>
    </row>
    <row r="106" spans="1:14" ht="14.4" customHeight="1" x14ac:dyDescent="0.3">
      <c r="A106" s="747" t="s">
        <v>581</v>
      </c>
      <c r="B106" s="748" t="s">
        <v>582</v>
      </c>
      <c r="C106" s="749" t="s">
        <v>598</v>
      </c>
      <c r="D106" s="750" t="s">
        <v>599</v>
      </c>
      <c r="E106" s="751">
        <v>50113001</v>
      </c>
      <c r="F106" s="750" t="s">
        <v>613</v>
      </c>
      <c r="G106" s="749" t="s">
        <v>614</v>
      </c>
      <c r="H106" s="749">
        <v>207899</v>
      </c>
      <c r="I106" s="749">
        <v>207899</v>
      </c>
      <c r="J106" s="749" t="s">
        <v>772</v>
      </c>
      <c r="K106" s="749" t="s">
        <v>773</v>
      </c>
      <c r="L106" s="752">
        <v>66.919999999999987</v>
      </c>
      <c r="M106" s="752">
        <v>1</v>
      </c>
      <c r="N106" s="753">
        <v>66.919999999999987</v>
      </c>
    </row>
    <row r="107" spans="1:14" ht="14.4" customHeight="1" x14ac:dyDescent="0.3">
      <c r="A107" s="747" t="s">
        <v>581</v>
      </c>
      <c r="B107" s="748" t="s">
        <v>582</v>
      </c>
      <c r="C107" s="749" t="s">
        <v>598</v>
      </c>
      <c r="D107" s="750" t="s">
        <v>599</v>
      </c>
      <c r="E107" s="751">
        <v>50113001</v>
      </c>
      <c r="F107" s="750" t="s">
        <v>613</v>
      </c>
      <c r="G107" s="749" t="s">
        <v>614</v>
      </c>
      <c r="H107" s="749">
        <v>208990</v>
      </c>
      <c r="I107" s="749">
        <v>208990</v>
      </c>
      <c r="J107" s="749" t="s">
        <v>774</v>
      </c>
      <c r="K107" s="749" t="s">
        <v>775</v>
      </c>
      <c r="L107" s="752">
        <v>658.73500000000013</v>
      </c>
      <c r="M107" s="752">
        <v>6</v>
      </c>
      <c r="N107" s="753">
        <v>3952.4100000000008</v>
      </c>
    </row>
    <row r="108" spans="1:14" ht="14.4" customHeight="1" x14ac:dyDescent="0.3">
      <c r="A108" s="747" t="s">
        <v>581</v>
      </c>
      <c r="B108" s="748" t="s">
        <v>582</v>
      </c>
      <c r="C108" s="749" t="s">
        <v>598</v>
      </c>
      <c r="D108" s="750" t="s">
        <v>599</v>
      </c>
      <c r="E108" s="751">
        <v>50113001</v>
      </c>
      <c r="F108" s="750" t="s">
        <v>613</v>
      </c>
      <c r="G108" s="749" t="s">
        <v>614</v>
      </c>
      <c r="H108" s="749">
        <v>224964</v>
      </c>
      <c r="I108" s="749">
        <v>224964</v>
      </c>
      <c r="J108" s="749" t="s">
        <v>776</v>
      </c>
      <c r="K108" s="749" t="s">
        <v>777</v>
      </c>
      <c r="L108" s="752">
        <v>105.96999999999998</v>
      </c>
      <c r="M108" s="752">
        <v>1</v>
      </c>
      <c r="N108" s="753">
        <v>105.96999999999998</v>
      </c>
    </row>
    <row r="109" spans="1:14" ht="14.4" customHeight="1" x14ac:dyDescent="0.3">
      <c r="A109" s="747" t="s">
        <v>581</v>
      </c>
      <c r="B109" s="748" t="s">
        <v>582</v>
      </c>
      <c r="C109" s="749" t="s">
        <v>598</v>
      </c>
      <c r="D109" s="750" t="s">
        <v>599</v>
      </c>
      <c r="E109" s="751">
        <v>50113001</v>
      </c>
      <c r="F109" s="750" t="s">
        <v>613</v>
      </c>
      <c r="G109" s="749" t="s">
        <v>614</v>
      </c>
      <c r="H109" s="749">
        <v>193724</v>
      </c>
      <c r="I109" s="749">
        <v>93724</v>
      </c>
      <c r="J109" s="749" t="s">
        <v>778</v>
      </c>
      <c r="K109" s="749" t="s">
        <v>779</v>
      </c>
      <c r="L109" s="752">
        <v>68.33</v>
      </c>
      <c r="M109" s="752">
        <v>2</v>
      </c>
      <c r="N109" s="753">
        <v>136.66</v>
      </c>
    </row>
    <row r="110" spans="1:14" ht="14.4" customHeight="1" x14ac:dyDescent="0.3">
      <c r="A110" s="747" t="s">
        <v>581</v>
      </c>
      <c r="B110" s="748" t="s">
        <v>582</v>
      </c>
      <c r="C110" s="749" t="s">
        <v>598</v>
      </c>
      <c r="D110" s="750" t="s">
        <v>599</v>
      </c>
      <c r="E110" s="751">
        <v>50113001</v>
      </c>
      <c r="F110" s="750" t="s">
        <v>613</v>
      </c>
      <c r="G110" s="749" t="s">
        <v>614</v>
      </c>
      <c r="H110" s="749">
        <v>101674</v>
      </c>
      <c r="I110" s="749">
        <v>1674</v>
      </c>
      <c r="J110" s="749" t="s">
        <v>780</v>
      </c>
      <c r="K110" s="749" t="s">
        <v>583</v>
      </c>
      <c r="L110" s="752">
        <v>90.51</v>
      </c>
      <c r="M110" s="752">
        <v>1</v>
      </c>
      <c r="N110" s="753">
        <v>90.51</v>
      </c>
    </row>
    <row r="111" spans="1:14" ht="14.4" customHeight="1" x14ac:dyDescent="0.3">
      <c r="A111" s="747" t="s">
        <v>581</v>
      </c>
      <c r="B111" s="748" t="s">
        <v>582</v>
      </c>
      <c r="C111" s="749" t="s">
        <v>598</v>
      </c>
      <c r="D111" s="750" t="s">
        <v>599</v>
      </c>
      <c r="E111" s="751">
        <v>50113001</v>
      </c>
      <c r="F111" s="750" t="s">
        <v>613</v>
      </c>
      <c r="G111" s="749" t="s">
        <v>614</v>
      </c>
      <c r="H111" s="749">
        <v>230426</v>
      </c>
      <c r="I111" s="749">
        <v>230426</v>
      </c>
      <c r="J111" s="749" t="s">
        <v>664</v>
      </c>
      <c r="K111" s="749" t="s">
        <v>781</v>
      </c>
      <c r="L111" s="752">
        <v>78.640000000000015</v>
      </c>
      <c r="M111" s="752">
        <v>1</v>
      </c>
      <c r="N111" s="753">
        <v>78.640000000000015</v>
      </c>
    </row>
    <row r="112" spans="1:14" ht="14.4" customHeight="1" x14ac:dyDescent="0.3">
      <c r="A112" s="747" t="s">
        <v>581</v>
      </c>
      <c r="B112" s="748" t="s">
        <v>582</v>
      </c>
      <c r="C112" s="749" t="s">
        <v>598</v>
      </c>
      <c r="D112" s="750" t="s">
        <v>599</v>
      </c>
      <c r="E112" s="751">
        <v>50113001</v>
      </c>
      <c r="F112" s="750" t="s">
        <v>613</v>
      </c>
      <c r="G112" s="749" t="s">
        <v>583</v>
      </c>
      <c r="H112" s="749">
        <v>168584</v>
      </c>
      <c r="I112" s="749">
        <v>168584</v>
      </c>
      <c r="J112" s="749" t="s">
        <v>782</v>
      </c>
      <c r="K112" s="749" t="s">
        <v>783</v>
      </c>
      <c r="L112" s="752">
        <v>170.95</v>
      </c>
      <c r="M112" s="752">
        <v>1</v>
      </c>
      <c r="N112" s="753">
        <v>170.95</v>
      </c>
    </row>
    <row r="113" spans="1:14" ht="14.4" customHeight="1" x14ac:dyDescent="0.3">
      <c r="A113" s="747" t="s">
        <v>581</v>
      </c>
      <c r="B113" s="748" t="s">
        <v>582</v>
      </c>
      <c r="C113" s="749" t="s">
        <v>598</v>
      </c>
      <c r="D113" s="750" t="s">
        <v>599</v>
      </c>
      <c r="E113" s="751">
        <v>50113001</v>
      </c>
      <c r="F113" s="750" t="s">
        <v>613</v>
      </c>
      <c r="G113" s="749" t="s">
        <v>618</v>
      </c>
      <c r="H113" s="749">
        <v>214919</v>
      </c>
      <c r="I113" s="749">
        <v>214919</v>
      </c>
      <c r="J113" s="749" t="s">
        <v>784</v>
      </c>
      <c r="K113" s="749" t="s">
        <v>785</v>
      </c>
      <c r="L113" s="752">
        <v>119.73999999999997</v>
      </c>
      <c r="M113" s="752">
        <v>1</v>
      </c>
      <c r="N113" s="753">
        <v>119.73999999999997</v>
      </c>
    </row>
    <row r="114" spans="1:14" ht="14.4" customHeight="1" x14ac:dyDescent="0.3">
      <c r="A114" s="747" t="s">
        <v>581</v>
      </c>
      <c r="B114" s="748" t="s">
        <v>582</v>
      </c>
      <c r="C114" s="749" t="s">
        <v>598</v>
      </c>
      <c r="D114" s="750" t="s">
        <v>599</v>
      </c>
      <c r="E114" s="751">
        <v>50113001</v>
      </c>
      <c r="F114" s="750" t="s">
        <v>613</v>
      </c>
      <c r="G114" s="749" t="s">
        <v>618</v>
      </c>
      <c r="H114" s="749">
        <v>115316</v>
      </c>
      <c r="I114" s="749">
        <v>15316</v>
      </c>
      <c r="J114" s="749" t="s">
        <v>786</v>
      </c>
      <c r="K114" s="749" t="s">
        <v>787</v>
      </c>
      <c r="L114" s="752">
        <v>19.010000000000002</v>
      </c>
      <c r="M114" s="752">
        <v>1</v>
      </c>
      <c r="N114" s="753">
        <v>19.010000000000002</v>
      </c>
    </row>
    <row r="115" spans="1:14" ht="14.4" customHeight="1" x14ac:dyDescent="0.3">
      <c r="A115" s="747" t="s">
        <v>581</v>
      </c>
      <c r="B115" s="748" t="s">
        <v>582</v>
      </c>
      <c r="C115" s="749" t="s">
        <v>598</v>
      </c>
      <c r="D115" s="750" t="s">
        <v>599</v>
      </c>
      <c r="E115" s="751">
        <v>50113001</v>
      </c>
      <c r="F115" s="750" t="s">
        <v>613</v>
      </c>
      <c r="G115" s="749" t="s">
        <v>614</v>
      </c>
      <c r="H115" s="749">
        <v>67558</v>
      </c>
      <c r="I115" s="749">
        <v>67558</v>
      </c>
      <c r="J115" s="749" t="s">
        <v>788</v>
      </c>
      <c r="K115" s="749" t="s">
        <v>789</v>
      </c>
      <c r="L115" s="752">
        <v>27.490000000000002</v>
      </c>
      <c r="M115" s="752">
        <v>16</v>
      </c>
      <c r="N115" s="753">
        <v>439.84000000000003</v>
      </c>
    </row>
    <row r="116" spans="1:14" ht="14.4" customHeight="1" x14ac:dyDescent="0.3">
      <c r="A116" s="747" t="s">
        <v>581</v>
      </c>
      <c r="B116" s="748" t="s">
        <v>582</v>
      </c>
      <c r="C116" s="749" t="s">
        <v>598</v>
      </c>
      <c r="D116" s="750" t="s">
        <v>599</v>
      </c>
      <c r="E116" s="751">
        <v>50113001</v>
      </c>
      <c r="F116" s="750" t="s">
        <v>613</v>
      </c>
      <c r="G116" s="749" t="s">
        <v>614</v>
      </c>
      <c r="H116" s="749">
        <v>196635</v>
      </c>
      <c r="I116" s="749">
        <v>96635</v>
      </c>
      <c r="J116" s="749" t="s">
        <v>790</v>
      </c>
      <c r="K116" s="749" t="s">
        <v>791</v>
      </c>
      <c r="L116" s="752">
        <v>111.6</v>
      </c>
      <c r="M116" s="752">
        <v>1</v>
      </c>
      <c r="N116" s="753">
        <v>111.6</v>
      </c>
    </row>
    <row r="117" spans="1:14" ht="14.4" customHeight="1" x14ac:dyDescent="0.3">
      <c r="A117" s="747" t="s">
        <v>581</v>
      </c>
      <c r="B117" s="748" t="s">
        <v>582</v>
      </c>
      <c r="C117" s="749" t="s">
        <v>598</v>
      </c>
      <c r="D117" s="750" t="s">
        <v>599</v>
      </c>
      <c r="E117" s="751">
        <v>50113001</v>
      </c>
      <c r="F117" s="750" t="s">
        <v>613</v>
      </c>
      <c r="G117" s="749" t="s">
        <v>614</v>
      </c>
      <c r="H117" s="749">
        <v>117992</v>
      </c>
      <c r="I117" s="749">
        <v>17992</v>
      </c>
      <c r="J117" s="749" t="s">
        <v>671</v>
      </c>
      <c r="K117" s="749" t="s">
        <v>672</v>
      </c>
      <c r="L117" s="752">
        <v>88.493333333333339</v>
      </c>
      <c r="M117" s="752">
        <v>3</v>
      </c>
      <c r="N117" s="753">
        <v>265.48</v>
      </c>
    </row>
    <row r="118" spans="1:14" ht="14.4" customHeight="1" x14ac:dyDescent="0.3">
      <c r="A118" s="747" t="s">
        <v>581</v>
      </c>
      <c r="B118" s="748" t="s">
        <v>582</v>
      </c>
      <c r="C118" s="749" t="s">
        <v>598</v>
      </c>
      <c r="D118" s="750" t="s">
        <v>599</v>
      </c>
      <c r="E118" s="751">
        <v>50113001</v>
      </c>
      <c r="F118" s="750" t="s">
        <v>613</v>
      </c>
      <c r="G118" s="749" t="s">
        <v>614</v>
      </c>
      <c r="H118" s="749">
        <v>100498</v>
      </c>
      <c r="I118" s="749">
        <v>498</v>
      </c>
      <c r="J118" s="749" t="s">
        <v>792</v>
      </c>
      <c r="K118" s="749" t="s">
        <v>793</v>
      </c>
      <c r="L118" s="752">
        <v>108.75000000000003</v>
      </c>
      <c r="M118" s="752">
        <v>8</v>
      </c>
      <c r="N118" s="753">
        <v>870.00000000000023</v>
      </c>
    </row>
    <row r="119" spans="1:14" ht="14.4" customHeight="1" x14ac:dyDescent="0.3">
      <c r="A119" s="747" t="s">
        <v>581</v>
      </c>
      <c r="B119" s="748" t="s">
        <v>582</v>
      </c>
      <c r="C119" s="749" t="s">
        <v>598</v>
      </c>
      <c r="D119" s="750" t="s">
        <v>599</v>
      </c>
      <c r="E119" s="751">
        <v>50113001</v>
      </c>
      <c r="F119" s="750" t="s">
        <v>613</v>
      </c>
      <c r="G119" s="749" t="s">
        <v>614</v>
      </c>
      <c r="H119" s="749">
        <v>215978</v>
      </c>
      <c r="I119" s="749">
        <v>215978</v>
      </c>
      <c r="J119" s="749" t="s">
        <v>673</v>
      </c>
      <c r="K119" s="749" t="s">
        <v>674</v>
      </c>
      <c r="L119" s="752">
        <v>120.10000000000002</v>
      </c>
      <c r="M119" s="752">
        <v>2</v>
      </c>
      <c r="N119" s="753">
        <v>240.20000000000005</v>
      </c>
    </row>
    <row r="120" spans="1:14" ht="14.4" customHeight="1" x14ac:dyDescent="0.3">
      <c r="A120" s="747" t="s">
        <v>581</v>
      </c>
      <c r="B120" s="748" t="s">
        <v>582</v>
      </c>
      <c r="C120" s="749" t="s">
        <v>598</v>
      </c>
      <c r="D120" s="750" t="s">
        <v>599</v>
      </c>
      <c r="E120" s="751">
        <v>50113001</v>
      </c>
      <c r="F120" s="750" t="s">
        <v>613</v>
      </c>
      <c r="G120" s="749" t="s">
        <v>614</v>
      </c>
      <c r="H120" s="749">
        <v>102684</v>
      </c>
      <c r="I120" s="749">
        <v>2684</v>
      </c>
      <c r="J120" s="749" t="s">
        <v>675</v>
      </c>
      <c r="K120" s="749" t="s">
        <v>676</v>
      </c>
      <c r="L120" s="752">
        <v>104.23000000000005</v>
      </c>
      <c r="M120" s="752">
        <v>1</v>
      </c>
      <c r="N120" s="753">
        <v>104.23000000000005</v>
      </c>
    </row>
    <row r="121" spans="1:14" ht="14.4" customHeight="1" x14ac:dyDescent="0.3">
      <c r="A121" s="747" t="s">
        <v>581</v>
      </c>
      <c r="B121" s="748" t="s">
        <v>582</v>
      </c>
      <c r="C121" s="749" t="s">
        <v>598</v>
      </c>
      <c r="D121" s="750" t="s">
        <v>599</v>
      </c>
      <c r="E121" s="751">
        <v>50113001</v>
      </c>
      <c r="F121" s="750" t="s">
        <v>613</v>
      </c>
      <c r="G121" s="749" t="s">
        <v>614</v>
      </c>
      <c r="H121" s="749">
        <v>100502</v>
      </c>
      <c r="I121" s="749">
        <v>502</v>
      </c>
      <c r="J121" s="749" t="s">
        <v>675</v>
      </c>
      <c r="K121" s="749" t="s">
        <v>794</v>
      </c>
      <c r="L121" s="752">
        <v>238.66000000000005</v>
      </c>
      <c r="M121" s="752">
        <v>1</v>
      </c>
      <c r="N121" s="753">
        <v>238.66000000000005</v>
      </c>
    </row>
    <row r="122" spans="1:14" ht="14.4" customHeight="1" x14ac:dyDescent="0.3">
      <c r="A122" s="747" t="s">
        <v>581</v>
      </c>
      <c r="B122" s="748" t="s">
        <v>582</v>
      </c>
      <c r="C122" s="749" t="s">
        <v>598</v>
      </c>
      <c r="D122" s="750" t="s">
        <v>599</v>
      </c>
      <c r="E122" s="751">
        <v>50113001</v>
      </c>
      <c r="F122" s="750" t="s">
        <v>613</v>
      </c>
      <c r="G122" s="749" t="s">
        <v>583</v>
      </c>
      <c r="H122" s="749">
        <v>216736</v>
      </c>
      <c r="I122" s="749">
        <v>216736</v>
      </c>
      <c r="J122" s="749" t="s">
        <v>677</v>
      </c>
      <c r="K122" s="749" t="s">
        <v>678</v>
      </c>
      <c r="L122" s="752">
        <v>193.55</v>
      </c>
      <c r="M122" s="752">
        <v>4</v>
      </c>
      <c r="N122" s="753">
        <v>774.2</v>
      </c>
    </row>
    <row r="123" spans="1:14" ht="14.4" customHeight="1" x14ac:dyDescent="0.3">
      <c r="A123" s="747" t="s">
        <v>581</v>
      </c>
      <c r="B123" s="748" t="s">
        <v>582</v>
      </c>
      <c r="C123" s="749" t="s">
        <v>598</v>
      </c>
      <c r="D123" s="750" t="s">
        <v>599</v>
      </c>
      <c r="E123" s="751">
        <v>50113001</v>
      </c>
      <c r="F123" s="750" t="s">
        <v>613</v>
      </c>
      <c r="G123" s="749" t="s">
        <v>614</v>
      </c>
      <c r="H123" s="749">
        <v>208560</v>
      </c>
      <c r="I123" s="749">
        <v>208560</v>
      </c>
      <c r="J123" s="749" t="s">
        <v>795</v>
      </c>
      <c r="K123" s="749" t="s">
        <v>796</v>
      </c>
      <c r="L123" s="752">
        <v>191.73000000000002</v>
      </c>
      <c r="M123" s="752">
        <v>1</v>
      </c>
      <c r="N123" s="753">
        <v>191.73000000000002</v>
      </c>
    </row>
    <row r="124" spans="1:14" ht="14.4" customHeight="1" x14ac:dyDescent="0.3">
      <c r="A124" s="747" t="s">
        <v>581</v>
      </c>
      <c r="B124" s="748" t="s">
        <v>582</v>
      </c>
      <c r="C124" s="749" t="s">
        <v>598</v>
      </c>
      <c r="D124" s="750" t="s">
        <v>599</v>
      </c>
      <c r="E124" s="751">
        <v>50113001</v>
      </c>
      <c r="F124" s="750" t="s">
        <v>613</v>
      </c>
      <c r="G124" s="749" t="s">
        <v>614</v>
      </c>
      <c r="H124" s="749">
        <v>142475</v>
      </c>
      <c r="I124" s="749">
        <v>42475</v>
      </c>
      <c r="J124" s="749" t="s">
        <v>797</v>
      </c>
      <c r="K124" s="749" t="s">
        <v>798</v>
      </c>
      <c r="L124" s="752">
        <v>146.72000000000003</v>
      </c>
      <c r="M124" s="752">
        <v>1</v>
      </c>
      <c r="N124" s="753">
        <v>146.72000000000003</v>
      </c>
    </row>
    <row r="125" spans="1:14" ht="14.4" customHeight="1" x14ac:dyDescent="0.3">
      <c r="A125" s="747" t="s">
        <v>581</v>
      </c>
      <c r="B125" s="748" t="s">
        <v>582</v>
      </c>
      <c r="C125" s="749" t="s">
        <v>598</v>
      </c>
      <c r="D125" s="750" t="s">
        <v>599</v>
      </c>
      <c r="E125" s="751">
        <v>50113001</v>
      </c>
      <c r="F125" s="750" t="s">
        <v>613</v>
      </c>
      <c r="G125" s="749" t="s">
        <v>618</v>
      </c>
      <c r="H125" s="749">
        <v>146071</v>
      </c>
      <c r="I125" s="749">
        <v>146071</v>
      </c>
      <c r="J125" s="749" t="s">
        <v>799</v>
      </c>
      <c r="K125" s="749" t="s">
        <v>800</v>
      </c>
      <c r="L125" s="752">
        <v>137.16</v>
      </c>
      <c r="M125" s="752">
        <v>1</v>
      </c>
      <c r="N125" s="753">
        <v>137.16</v>
      </c>
    </row>
    <row r="126" spans="1:14" ht="14.4" customHeight="1" x14ac:dyDescent="0.3">
      <c r="A126" s="747" t="s">
        <v>581</v>
      </c>
      <c r="B126" s="748" t="s">
        <v>582</v>
      </c>
      <c r="C126" s="749" t="s">
        <v>598</v>
      </c>
      <c r="D126" s="750" t="s">
        <v>599</v>
      </c>
      <c r="E126" s="751">
        <v>50113001</v>
      </c>
      <c r="F126" s="750" t="s">
        <v>613</v>
      </c>
      <c r="G126" s="749" t="s">
        <v>583</v>
      </c>
      <c r="H126" s="749">
        <v>223148</v>
      </c>
      <c r="I126" s="749">
        <v>223148</v>
      </c>
      <c r="J126" s="749" t="s">
        <v>801</v>
      </c>
      <c r="K126" s="749" t="s">
        <v>802</v>
      </c>
      <c r="L126" s="752">
        <v>111.455</v>
      </c>
      <c r="M126" s="752">
        <v>2</v>
      </c>
      <c r="N126" s="753">
        <v>222.91</v>
      </c>
    </row>
    <row r="127" spans="1:14" ht="14.4" customHeight="1" x14ac:dyDescent="0.3">
      <c r="A127" s="747" t="s">
        <v>581</v>
      </c>
      <c r="B127" s="748" t="s">
        <v>582</v>
      </c>
      <c r="C127" s="749" t="s">
        <v>598</v>
      </c>
      <c r="D127" s="750" t="s">
        <v>599</v>
      </c>
      <c r="E127" s="751">
        <v>50113001</v>
      </c>
      <c r="F127" s="750" t="s">
        <v>613</v>
      </c>
      <c r="G127" s="749" t="s">
        <v>618</v>
      </c>
      <c r="H127" s="749">
        <v>132858</v>
      </c>
      <c r="I127" s="749">
        <v>32858</v>
      </c>
      <c r="J127" s="749" t="s">
        <v>803</v>
      </c>
      <c r="K127" s="749" t="s">
        <v>804</v>
      </c>
      <c r="L127" s="752">
        <v>78.8</v>
      </c>
      <c r="M127" s="752">
        <v>1</v>
      </c>
      <c r="N127" s="753">
        <v>78.8</v>
      </c>
    </row>
    <row r="128" spans="1:14" ht="14.4" customHeight="1" x14ac:dyDescent="0.3">
      <c r="A128" s="747" t="s">
        <v>581</v>
      </c>
      <c r="B128" s="748" t="s">
        <v>582</v>
      </c>
      <c r="C128" s="749" t="s">
        <v>598</v>
      </c>
      <c r="D128" s="750" t="s">
        <v>599</v>
      </c>
      <c r="E128" s="751">
        <v>50113001</v>
      </c>
      <c r="F128" s="750" t="s">
        <v>613</v>
      </c>
      <c r="G128" s="749" t="s">
        <v>618</v>
      </c>
      <c r="H128" s="749">
        <v>191788</v>
      </c>
      <c r="I128" s="749">
        <v>91788</v>
      </c>
      <c r="J128" s="749" t="s">
        <v>679</v>
      </c>
      <c r="K128" s="749" t="s">
        <v>680</v>
      </c>
      <c r="L128" s="752">
        <v>9.1199999999999992</v>
      </c>
      <c r="M128" s="752">
        <v>17</v>
      </c>
      <c r="N128" s="753">
        <v>155.04</v>
      </c>
    </row>
    <row r="129" spans="1:14" ht="14.4" customHeight="1" x14ac:dyDescent="0.3">
      <c r="A129" s="747" t="s">
        <v>581</v>
      </c>
      <c r="B129" s="748" t="s">
        <v>582</v>
      </c>
      <c r="C129" s="749" t="s">
        <v>598</v>
      </c>
      <c r="D129" s="750" t="s">
        <v>599</v>
      </c>
      <c r="E129" s="751">
        <v>50113001</v>
      </c>
      <c r="F129" s="750" t="s">
        <v>613</v>
      </c>
      <c r="G129" s="749" t="s">
        <v>618</v>
      </c>
      <c r="H129" s="749">
        <v>155823</v>
      </c>
      <c r="I129" s="749">
        <v>55823</v>
      </c>
      <c r="J129" s="749" t="s">
        <v>681</v>
      </c>
      <c r="K129" s="749" t="s">
        <v>683</v>
      </c>
      <c r="L129" s="752">
        <v>33.818749999999994</v>
      </c>
      <c r="M129" s="752">
        <v>8</v>
      </c>
      <c r="N129" s="753">
        <v>270.54999999999995</v>
      </c>
    </row>
    <row r="130" spans="1:14" ht="14.4" customHeight="1" x14ac:dyDescent="0.3">
      <c r="A130" s="747" t="s">
        <v>581</v>
      </c>
      <c r="B130" s="748" t="s">
        <v>582</v>
      </c>
      <c r="C130" s="749" t="s">
        <v>598</v>
      </c>
      <c r="D130" s="750" t="s">
        <v>599</v>
      </c>
      <c r="E130" s="751">
        <v>50113001</v>
      </c>
      <c r="F130" s="750" t="s">
        <v>613</v>
      </c>
      <c r="G130" s="749" t="s">
        <v>618</v>
      </c>
      <c r="H130" s="749">
        <v>155824</v>
      </c>
      <c r="I130" s="749">
        <v>55824</v>
      </c>
      <c r="J130" s="749" t="s">
        <v>681</v>
      </c>
      <c r="K130" s="749" t="s">
        <v>684</v>
      </c>
      <c r="L130" s="752">
        <v>50.667678571428574</v>
      </c>
      <c r="M130" s="752">
        <v>112</v>
      </c>
      <c r="N130" s="753">
        <v>5674.7800000000007</v>
      </c>
    </row>
    <row r="131" spans="1:14" ht="14.4" customHeight="1" x14ac:dyDescent="0.3">
      <c r="A131" s="747" t="s">
        <v>581</v>
      </c>
      <c r="B131" s="748" t="s">
        <v>582</v>
      </c>
      <c r="C131" s="749" t="s">
        <v>598</v>
      </c>
      <c r="D131" s="750" t="s">
        <v>599</v>
      </c>
      <c r="E131" s="751">
        <v>50113001</v>
      </c>
      <c r="F131" s="750" t="s">
        <v>613</v>
      </c>
      <c r="G131" s="749" t="s">
        <v>614</v>
      </c>
      <c r="H131" s="749">
        <v>102668</v>
      </c>
      <c r="I131" s="749">
        <v>2668</v>
      </c>
      <c r="J131" s="749" t="s">
        <v>805</v>
      </c>
      <c r="K131" s="749" t="s">
        <v>806</v>
      </c>
      <c r="L131" s="752">
        <v>33.470000000000006</v>
      </c>
      <c r="M131" s="752">
        <v>1</v>
      </c>
      <c r="N131" s="753">
        <v>33.470000000000006</v>
      </c>
    </row>
    <row r="132" spans="1:14" ht="14.4" customHeight="1" x14ac:dyDescent="0.3">
      <c r="A132" s="747" t="s">
        <v>581</v>
      </c>
      <c r="B132" s="748" t="s">
        <v>582</v>
      </c>
      <c r="C132" s="749" t="s">
        <v>598</v>
      </c>
      <c r="D132" s="750" t="s">
        <v>599</v>
      </c>
      <c r="E132" s="751">
        <v>50113001</v>
      </c>
      <c r="F132" s="750" t="s">
        <v>613</v>
      </c>
      <c r="G132" s="749" t="s">
        <v>614</v>
      </c>
      <c r="H132" s="749">
        <v>200863</v>
      </c>
      <c r="I132" s="749">
        <v>200863</v>
      </c>
      <c r="J132" s="749" t="s">
        <v>685</v>
      </c>
      <c r="K132" s="749" t="s">
        <v>686</v>
      </c>
      <c r="L132" s="752">
        <v>84.710000000000008</v>
      </c>
      <c r="M132" s="752">
        <v>2</v>
      </c>
      <c r="N132" s="753">
        <v>169.42000000000002</v>
      </c>
    </row>
    <row r="133" spans="1:14" ht="14.4" customHeight="1" x14ac:dyDescent="0.3">
      <c r="A133" s="747" t="s">
        <v>581</v>
      </c>
      <c r="B133" s="748" t="s">
        <v>582</v>
      </c>
      <c r="C133" s="749" t="s">
        <v>598</v>
      </c>
      <c r="D133" s="750" t="s">
        <v>599</v>
      </c>
      <c r="E133" s="751">
        <v>50113001</v>
      </c>
      <c r="F133" s="750" t="s">
        <v>613</v>
      </c>
      <c r="G133" s="749" t="s">
        <v>618</v>
      </c>
      <c r="H133" s="749">
        <v>850729</v>
      </c>
      <c r="I133" s="749">
        <v>157875</v>
      </c>
      <c r="J133" s="749" t="s">
        <v>807</v>
      </c>
      <c r="K133" s="749" t="s">
        <v>808</v>
      </c>
      <c r="L133" s="752">
        <v>225.5</v>
      </c>
      <c r="M133" s="752">
        <v>20</v>
      </c>
      <c r="N133" s="753">
        <v>4510</v>
      </c>
    </row>
    <row r="134" spans="1:14" ht="14.4" customHeight="1" x14ac:dyDescent="0.3">
      <c r="A134" s="747" t="s">
        <v>581</v>
      </c>
      <c r="B134" s="748" t="s">
        <v>582</v>
      </c>
      <c r="C134" s="749" t="s">
        <v>598</v>
      </c>
      <c r="D134" s="750" t="s">
        <v>599</v>
      </c>
      <c r="E134" s="751">
        <v>50113001</v>
      </c>
      <c r="F134" s="750" t="s">
        <v>613</v>
      </c>
      <c r="G134" s="749" t="s">
        <v>614</v>
      </c>
      <c r="H134" s="749">
        <v>207820</v>
      </c>
      <c r="I134" s="749">
        <v>207820</v>
      </c>
      <c r="J134" s="749" t="s">
        <v>687</v>
      </c>
      <c r="K134" s="749" t="s">
        <v>688</v>
      </c>
      <c r="L134" s="752">
        <v>30.302000000000003</v>
      </c>
      <c r="M134" s="752">
        <v>40</v>
      </c>
      <c r="N134" s="753">
        <v>1212.0800000000002</v>
      </c>
    </row>
    <row r="135" spans="1:14" ht="14.4" customHeight="1" x14ac:dyDescent="0.3">
      <c r="A135" s="747" t="s">
        <v>581</v>
      </c>
      <c r="B135" s="748" t="s">
        <v>582</v>
      </c>
      <c r="C135" s="749" t="s">
        <v>598</v>
      </c>
      <c r="D135" s="750" t="s">
        <v>599</v>
      </c>
      <c r="E135" s="751">
        <v>50113001</v>
      </c>
      <c r="F135" s="750" t="s">
        <v>613</v>
      </c>
      <c r="G135" s="749" t="s">
        <v>618</v>
      </c>
      <c r="H135" s="749">
        <v>845220</v>
      </c>
      <c r="I135" s="749">
        <v>101211</v>
      </c>
      <c r="J135" s="749" t="s">
        <v>809</v>
      </c>
      <c r="K135" s="749" t="s">
        <v>810</v>
      </c>
      <c r="L135" s="752">
        <v>219.56999999999996</v>
      </c>
      <c r="M135" s="752">
        <v>1</v>
      </c>
      <c r="N135" s="753">
        <v>219.56999999999996</v>
      </c>
    </row>
    <row r="136" spans="1:14" ht="14.4" customHeight="1" x14ac:dyDescent="0.3">
      <c r="A136" s="747" t="s">
        <v>581</v>
      </c>
      <c r="B136" s="748" t="s">
        <v>582</v>
      </c>
      <c r="C136" s="749" t="s">
        <v>598</v>
      </c>
      <c r="D136" s="750" t="s">
        <v>599</v>
      </c>
      <c r="E136" s="751">
        <v>50113001</v>
      </c>
      <c r="F136" s="750" t="s">
        <v>613</v>
      </c>
      <c r="G136" s="749" t="s">
        <v>614</v>
      </c>
      <c r="H136" s="749">
        <v>845758</v>
      </c>
      <c r="I136" s="749">
        <v>280</v>
      </c>
      <c r="J136" s="749" t="s">
        <v>811</v>
      </c>
      <c r="K136" s="749" t="s">
        <v>812</v>
      </c>
      <c r="L136" s="752">
        <v>40.19</v>
      </c>
      <c r="M136" s="752">
        <v>1</v>
      </c>
      <c r="N136" s="753">
        <v>40.19</v>
      </c>
    </row>
    <row r="137" spans="1:14" ht="14.4" customHeight="1" x14ac:dyDescent="0.3">
      <c r="A137" s="747" t="s">
        <v>581</v>
      </c>
      <c r="B137" s="748" t="s">
        <v>582</v>
      </c>
      <c r="C137" s="749" t="s">
        <v>598</v>
      </c>
      <c r="D137" s="750" t="s">
        <v>599</v>
      </c>
      <c r="E137" s="751">
        <v>50113001</v>
      </c>
      <c r="F137" s="750" t="s">
        <v>613</v>
      </c>
      <c r="G137" s="749" t="s">
        <v>618</v>
      </c>
      <c r="H137" s="749">
        <v>109709</v>
      </c>
      <c r="I137" s="749">
        <v>9709</v>
      </c>
      <c r="J137" s="749" t="s">
        <v>813</v>
      </c>
      <c r="K137" s="749" t="s">
        <v>814</v>
      </c>
      <c r="L137" s="752">
        <v>64.959999999999994</v>
      </c>
      <c r="M137" s="752">
        <v>2</v>
      </c>
      <c r="N137" s="753">
        <v>129.91999999999999</v>
      </c>
    </row>
    <row r="138" spans="1:14" ht="14.4" customHeight="1" x14ac:dyDescent="0.3">
      <c r="A138" s="747" t="s">
        <v>581</v>
      </c>
      <c r="B138" s="748" t="s">
        <v>582</v>
      </c>
      <c r="C138" s="749" t="s">
        <v>598</v>
      </c>
      <c r="D138" s="750" t="s">
        <v>599</v>
      </c>
      <c r="E138" s="751">
        <v>50113001</v>
      </c>
      <c r="F138" s="750" t="s">
        <v>613</v>
      </c>
      <c r="G138" s="749" t="s">
        <v>614</v>
      </c>
      <c r="H138" s="749">
        <v>188900</v>
      </c>
      <c r="I138" s="749">
        <v>88900</v>
      </c>
      <c r="J138" s="749" t="s">
        <v>815</v>
      </c>
      <c r="K138" s="749" t="s">
        <v>816</v>
      </c>
      <c r="L138" s="752">
        <v>83.29</v>
      </c>
      <c r="M138" s="752">
        <v>2</v>
      </c>
      <c r="N138" s="753">
        <v>166.58</v>
      </c>
    </row>
    <row r="139" spans="1:14" ht="14.4" customHeight="1" x14ac:dyDescent="0.3">
      <c r="A139" s="747" t="s">
        <v>581</v>
      </c>
      <c r="B139" s="748" t="s">
        <v>582</v>
      </c>
      <c r="C139" s="749" t="s">
        <v>598</v>
      </c>
      <c r="D139" s="750" t="s">
        <v>599</v>
      </c>
      <c r="E139" s="751">
        <v>50113001</v>
      </c>
      <c r="F139" s="750" t="s">
        <v>613</v>
      </c>
      <c r="G139" s="749" t="s">
        <v>614</v>
      </c>
      <c r="H139" s="749">
        <v>195459</v>
      </c>
      <c r="I139" s="749">
        <v>95459</v>
      </c>
      <c r="J139" s="749" t="s">
        <v>817</v>
      </c>
      <c r="K139" s="749" t="s">
        <v>818</v>
      </c>
      <c r="L139" s="752">
        <v>81.91</v>
      </c>
      <c r="M139" s="752">
        <v>1</v>
      </c>
      <c r="N139" s="753">
        <v>81.91</v>
      </c>
    </row>
    <row r="140" spans="1:14" ht="14.4" customHeight="1" x14ac:dyDescent="0.3">
      <c r="A140" s="747" t="s">
        <v>581</v>
      </c>
      <c r="B140" s="748" t="s">
        <v>582</v>
      </c>
      <c r="C140" s="749" t="s">
        <v>598</v>
      </c>
      <c r="D140" s="750" t="s">
        <v>599</v>
      </c>
      <c r="E140" s="751">
        <v>50113001</v>
      </c>
      <c r="F140" s="750" t="s">
        <v>613</v>
      </c>
      <c r="G140" s="749" t="s">
        <v>614</v>
      </c>
      <c r="H140" s="749">
        <v>225261</v>
      </c>
      <c r="I140" s="749">
        <v>225261</v>
      </c>
      <c r="J140" s="749" t="s">
        <v>696</v>
      </c>
      <c r="K140" s="749" t="s">
        <v>697</v>
      </c>
      <c r="L140" s="752">
        <v>57.930000000000007</v>
      </c>
      <c r="M140" s="752">
        <v>8</v>
      </c>
      <c r="N140" s="753">
        <v>463.44000000000005</v>
      </c>
    </row>
    <row r="141" spans="1:14" ht="14.4" customHeight="1" x14ac:dyDescent="0.3">
      <c r="A141" s="747" t="s">
        <v>581</v>
      </c>
      <c r="B141" s="748" t="s">
        <v>582</v>
      </c>
      <c r="C141" s="749" t="s">
        <v>598</v>
      </c>
      <c r="D141" s="750" t="s">
        <v>599</v>
      </c>
      <c r="E141" s="751">
        <v>50113001</v>
      </c>
      <c r="F141" s="750" t="s">
        <v>613</v>
      </c>
      <c r="G141" s="749" t="s">
        <v>614</v>
      </c>
      <c r="H141" s="749">
        <v>100610</v>
      </c>
      <c r="I141" s="749">
        <v>610</v>
      </c>
      <c r="J141" s="749" t="s">
        <v>819</v>
      </c>
      <c r="K141" s="749" t="s">
        <v>820</v>
      </c>
      <c r="L141" s="752">
        <v>72.499999999999986</v>
      </c>
      <c r="M141" s="752">
        <v>5</v>
      </c>
      <c r="N141" s="753">
        <v>362.49999999999994</v>
      </c>
    </row>
    <row r="142" spans="1:14" ht="14.4" customHeight="1" x14ac:dyDescent="0.3">
      <c r="A142" s="747" t="s">
        <v>581</v>
      </c>
      <c r="B142" s="748" t="s">
        <v>582</v>
      </c>
      <c r="C142" s="749" t="s">
        <v>598</v>
      </c>
      <c r="D142" s="750" t="s">
        <v>599</v>
      </c>
      <c r="E142" s="751">
        <v>50113001</v>
      </c>
      <c r="F142" s="750" t="s">
        <v>613</v>
      </c>
      <c r="G142" s="749" t="s">
        <v>614</v>
      </c>
      <c r="H142" s="749">
        <v>175025</v>
      </c>
      <c r="I142" s="749">
        <v>75025</v>
      </c>
      <c r="J142" s="749" t="s">
        <v>821</v>
      </c>
      <c r="K142" s="749" t="s">
        <v>822</v>
      </c>
      <c r="L142" s="752">
        <v>43.919999999999987</v>
      </c>
      <c r="M142" s="752">
        <v>1</v>
      </c>
      <c r="N142" s="753">
        <v>43.919999999999987</v>
      </c>
    </row>
    <row r="143" spans="1:14" ht="14.4" customHeight="1" x14ac:dyDescent="0.3">
      <c r="A143" s="747" t="s">
        <v>581</v>
      </c>
      <c r="B143" s="748" t="s">
        <v>582</v>
      </c>
      <c r="C143" s="749" t="s">
        <v>598</v>
      </c>
      <c r="D143" s="750" t="s">
        <v>599</v>
      </c>
      <c r="E143" s="751">
        <v>50113001</v>
      </c>
      <c r="F143" s="750" t="s">
        <v>613</v>
      </c>
      <c r="G143" s="749" t="s">
        <v>614</v>
      </c>
      <c r="H143" s="749">
        <v>191836</v>
      </c>
      <c r="I143" s="749">
        <v>91836</v>
      </c>
      <c r="J143" s="749" t="s">
        <v>823</v>
      </c>
      <c r="K143" s="749" t="s">
        <v>824</v>
      </c>
      <c r="L143" s="752">
        <v>44.670000000000009</v>
      </c>
      <c r="M143" s="752">
        <v>1</v>
      </c>
      <c r="N143" s="753">
        <v>44.670000000000009</v>
      </c>
    </row>
    <row r="144" spans="1:14" ht="14.4" customHeight="1" x14ac:dyDescent="0.3">
      <c r="A144" s="747" t="s">
        <v>581</v>
      </c>
      <c r="B144" s="748" t="s">
        <v>582</v>
      </c>
      <c r="C144" s="749" t="s">
        <v>598</v>
      </c>
      <c r="D144" s="750" t="s">
        <v>599</v>
      </c>
      <c r="E144" s="751">
        <v>50113001</v>
      </c>
      <c r="F144" s="750" t="s">
        <v>613</v>
      </c>
      <c r="G144" s="749" t="s">
        <v>614</v>
      </c>
      <c r="H144" s="749">
        <v>130526</v>
      </c>
      <c r="I144" s="749">
        <v>30526</v>
      </c>
      <c r="J144" s="749" t="s">
        <v>825</v>
      </c>
      <c r="K144" s="749" t="s">
        <v>826</v>
      </c>
      <c r="L144" s="752">
        <v>328.90000000000003</v>
      </c>
      <c r="M144" s="752">
        <v>1</v>
      </c>
      <c r="N144" s="753">
        <v>328.90000000000003</v>
      </c>
    </row>
    <row r="145" spans="1:14" ht="14.4" customHeight="1" x14ac:dyDescent="0.3">
      <c r="A145" s="747" t="s">
        <v>581</v>
      </c>
      <c r="B145" s="748" t="s">
        <v>582</v>
      </c>
      <c r="C145" s="749" t="s">
        <v>598</v>
      </c>
      <c r="D145" s="750" t="s">
        <v>599</v>
      </c>
      <c r="E145" s="751">
        <v>50113001</v>
      </c>
      <c r="F145" s="750" t="s">
        <v>613</v>
      </c>
      <c r="G145" s="749" t="s">
        <v>618</v>
      </c>
      <c r="H145" s="749">
        <v>166030</v>
      </c>
      <c r="I145" s="749">
        <v>66030</v>
      </c>
      <c r="J145" s="749" t="s">
        <v>827</v>
      </c>
      <c r="K145" s="749" t="s">
        <v>828</v>
      </c>
      <c r="L145" s="752">
        <v>29.86</v>
      </c>
      <c r="M145" s="752">
        <v>2</v>
      </c>
      <c r="N145" s="753">
        <v>59.72</v>
      </c>
    </row>
    <row r="146" spans="1:14" ht="14.4" customHeight="1" x14ac:dyDescent="0.3">
      <c r="A146" s="747" t="s">
        <v>581</v>
      </c>
      <c r="B146" s="748" t="s">
        <v>582</v>
      </c>
      <c r="C146" s="749" t="s">
        <v>598</v>
      </c>
      <c r="D146" s="750" t="s">
        <v>599</v>
      </c>
      <c r="E146" s="751">
        <v>50113001</v>
      </c>
      <c r="F146" s="750" t="s">
        <v>613</v>
      </c>
      <c r="G146" s="749" t="s">
        <v>614</v>
      </c>
      <c r="H146" s="749">
        <v>113703</v>
      </c>
      <c r="I146" s="749">
        <v>13703</v>
      </c>
      <c r="J146" s="749" t="s">
        <v>829</v>
      </c>
      <c r="K146" s="749" t="s">
        <v>830</v>
      </c>
      <c r="L146" s="752">
        <v>174.38000000000005</v>
      </c>
      <c r="M146" s="752">
        <v>1</v>
      </c>
      <c r="N146" s="753">
        <v>174.38000000000005</v>
      </c>
    </row>
    <row r="147" spans="1:14" ht="14.4" customHeight="1" x14ac:dyDescent="0.3">
      <c r="A147" s="747" t="s">
        <v>581</v>
      </c>
      <c r="B147" s="748" t="s">
        <v>582</v>
      </c>
      <c r="C147" s="749" t="s">
        <v>598</v>
      </c>
      <c r="D147" s="750" t="s">
        <v>599</v>
      </c>
      <c r="E147" s="751">
        <v>50113013</v>
      </c>
      <c r="F147" s="750" t="s">
        <v>713</v>
      </c>
      <c r="G147" s="749" t="s">
        <v>614</v>
      </c>
      <c r="H147" s="749">
        <v>172972</v>
      </c>
      <c r="I147" s="749">
        <v>72972</v>
      </c>
      <c r="J147" s="749" t="s">
        <v>714</v>
      </c>
      <c r="K147" s="749" t="s">
        <v>715</v>
      </c>
      <c r="L147" s="752">
        <v>181.65</v>
      </c>
      <c r="M147" s="752">
        <v>0.3</v>
      </c>
      <c r="N147" s="753">
        <v>54.494999999999997</v>
      </c>
    </row>
    <row r="148" spans="1:14" ht="14.4" customHeight="1" x14ac:dyDescent="0.3">
      <c r="A148" s="747" t="s">
        <v>581</v>
      </c>
      <c r="B148" s="748" t="s">
        <v>582</v>
      </c>
      <c r="C148" s="749" t="s">
        <v>598</v>
      </c>
      <c r="D148" s="750" t="s">
        <v>599</v>
      </c>
      <c r="E148" s="751">
        <v>50113013</v>
      </c>
      <c r="F148" s="750" t="s">
        <v>713</v>
      </c>
      <c r="G148" s="749" t="s">
        <v>614</v>
      </c>
      <c r="H148" s="749">
        <v>164831</v>
      </c>
      <c r="I148" s="749">
        <v>64831</v>
      </c>
      <c r="J148" s="749" t="s">
        <v>716</v>
      </c>
      <c r="K148" s="749" t="s">
        <v>717</v>
      </c>
      <c r="L148" s="752">
        <v>198.88000000000002</v>
      </c>
      <c r="M148" s="752">
        <v>0.30000000000000004</v>
      </c>
      <c r="N148" s="753">
        <v>59.664000000000016</v>
      </c>
    </row>
    <row r="149" spans="1:14" ht="14.4" customHeight="1" x14ac:dyDescent="0.3">
      <c r="A149" s="747" t="s">
        <v>581</v>
      </c>
      <c r="B149" s="748" t="s">
        <v>582</v>
      </c>
      <c r="C149" s="749" t="s">
        <v>598</v>
      </c>
      <c r="D149" s="750" t="s">
        <v>599</v>
      </c>
      <c r="E149" s="751">
        <v>50113013</v>
      </c>
      <c r="F149" s="750" t="s">
        <v>713</v>
      </c>
      <c r="G149" s="749" t="s">
        <v>614</v>
      </c>
      <c r="H149" s="749">
        <v>183926</v>
      </c>
      <c r="I149" s="749">
        <v>183926</v>
      </c>
      <c r="J149" s="749" t="s">
        <v>718</v>
      </c>
      <c r="K149" s="749" t="s">
        <v>719</v>
      </c>
      <c r="L149" s="752">
        <v>132.65999999999985</v>
      </c>
      <c r="M149" s="752">
        <v>54.099999999999909</v>
      </c>
      <c r="N149" s="753">
        <v>7176.9059999999799</v>
      </c>
    </row>
    <row r="150" spans="1:14" ht="14.4" customHeight="1" x14ac:dyDescent="0.3">
      <c r="A150" s="747" t="s">
        <v>581</v>
      </c>
      <c r="B150" s="748" t="s">
        <v>582</v>
      </c>
      <c r="C150" s="749" t="s">
        <v>598</v>
      </c>
      <c r="D150" s="750" t="s">
        <v>599</v>
      </c>
      <c r="E150" s="751">
        <v>50113013</v>
      </c>
      <c r="F150" s="750" t="s">
        <v>713</v>
      </c>
      <c r="G150" s="749" t="s">
        <v>618</v>
      </c>
      <c r="H150" s="749">
        <v>849655</v>
      </c>
      <c r="I150" s="749">
        <v>129836</v>
      </c>
      <c r="J150" s="749" t="s">
        <v>722</v>
      </c>
      <c r="K150" s="749" t="s">
        <v>723</v>
      </c>
      <c r="L150" s="752">
        <v>262.89999999999986</v>
      </c>
      <c r="M150" s="752">
        <v>8.7999999999999989</v>
      </c>
      <c r="N150" s="753">
        <v>2313.5199999999986</v>
      </c>
    </row>
    <row r="151" spans="1:14" ht="14.4" customHeight="1" x14ac:dyDescent="0.3">
      <c r="A151" s="747" t="s">
        <v>581</v>
      </c>
      <c r="B151" s="748" t="s">
        <v>582</v>
      </c>
      <c r="C151" s="749" t="s">
        <v>598</v>
      </c>
      <c r="D151" s="750" t="s">
        <v>599</v>
      </c>
      <c r="E151" s="751">
        <v>50113013</v>
      </c>
      <c r="F151" s="750" t="s">
        <v>713</v>
      </c>
      <c r="G151" s="749" t="s">
        <v>618</v>
      </c>
      <c r="H151" s="749">
        <v>849887</v>
      </c>
      <c r="I151" s="749">
        <v>129834</v>
      </c>
      <c r="J151" s="749" t="s">
        <v>724</v>
      </c>
      <c r="K151" s="749" t="s">
        <v>583</v>
      </c>
      <c r="L151" s="752">
        <v>154</v>
      </c>
      <c r="M151" s="752">
        <v>1.2</v>
      </c>
      <c r="N151" s="753">
        <v>184.79999999999998</v>
      </c>
    </row>
    <row r="152" spans="1:14" ht="14.4" customHeight="1" x14ac:dyDescent="0.3">
      <c r="A152" s="747" t="s">
        <v>581</v>
      </c>
      <c r="B152" s="748" t="s">
        <v>582</v>
      </c>
      <c r="C152" s="749" t="s">
        <v>598</v>
      </c>
      <c r="D152" s="750" t="s">
        <v>599</v>
      </c>
      <c r="E152" s="751">
        <v>50113013</v>
      </c>
      <c r="F152" s="750" t="s">
        <v>713</v>
      </c>
      <c r="G152" s="749" t="s">
        <v>614</v>
      </c>
      <c r="H152" s="749">
        <v>844576</v>
      </c>
      <c r="I152" s="749">
        <v>100339</v>
      </c>
      <c r="J152" s="749" t="s">
        <v>831</v>
      </c>
      <c r="K152" s="749" t="s">
        <v>832</v>
      </c>
      <c r="L152" s="752">
        <v>97.600000000000023</v>
      </c>
      <c r="M152" s="752">
        <v>2</v>
      </c>
      <c r="N152" s="753">
        <v>195.20000000000005</v>
      </c>
    </row>
    <row r="153" spans="1:14" ht="14.4" customHeight="1" x14ac:dyDescent="0.3">
      <c r="A153" s="747" t="s">
        <v>581</v>
      </c>
      <c r="B153" s="748" t="s">
        <v>582</v>
      </c>
      <c r="C153" s="749" t="s">
        <v>598</v>
      </c>
      <c r="D153" s="750" t="s">
        <v>599</v>
      </c>
      <c r="E153" s="751">
        <v>50113013</v>
      </c>
      <c r="F153" s="750" t="s">
        <v>713</v>
      </c>
      <c r="G153" s="749" t="s">
        <v>614</v>
      </c>
      <c r="H153" s="749">
        <v>190986</v>
      </c>
      <c r="I153" s="749">
        <v>90986</v>
      </c>
      <c r="J153" s="749" t="s">
        <v>833</v>
      </c>
      <c r="K153" s="749" t="s">
        <v>834</v>
      </c>
      <c r="L153" s="752">
        <v>56.1</v>
      </c>
      <c r="M153" s="752">
        <v>1</v>
      </c>
      <c r="N153" s="753">
        <v>56.1</v>
      </c>
    </row>
    <row r="154" spans="1:14" ht="14.4" customHeight="1" x14ac:dyDescent="0.3">
      <c r="A154" s="747" t="s">
        <v>581</v>
      </c>
      <c r="B154" s="748" t="s">
        <v>582</v>
      </c>
      <c r="C154" s="749" t="s">
        <v>598</v>
      </c>
      <c r="D154" s="750" t="s">
        <v>599</v>
      </c>
      <c r="E154" s="751">
        <v>50113013</v>
      </c>
      <c r="F154" s="750" t="s">
        <v>713</v>
      </c>
      <c r="G154" s="749" t="s">
        <v>614</v>
      </c>
      <c r="H154" s="749">
        <v>101066</v>
      </c>
      <c r="I154" s="749">
        <v>1066</v>
      </c>
      <c r="J154" s="749" t="s">
        <v>835</v>
      </c>
      <c r="K154" s="749" t="s">
        <v>836</v>
      </c>
      <c r="L154" s="752">
        <v>57.42</v>
      </c>
      <c r="M154" s="752">
        <v>2</v>
      </c>
      <c r="N154" s="753">
        <v>114.84</v>
      </c>
    </row>
    <row r="155" spans="1:14" ht="14.4" customHeight="1" x14ac:dyDescent="0.3">
      <c r="A155" s="747" t="s">
        <v>581</v>
      </c>
      <c r="B155" s="748" t="s">
        <v>582</v>
      </c>
      <c r="C155" s="749" t="s">
        <v>598</v>
      </c>
      <c r="D155" s="750" t="s">
        <v>599</v>
      </c>
      <c r="E155" s="751">
        <v>50113013</v>
      </c>
      <c r="F155" s="750" t="s">
        <v>713</v>
      </c>
      <c r="G155" s="749" t="s">
        <v>618</v>
      </c>
      <c r="H155" s="749">
        <v>113453</v>
      </c>
      <c r="I155" s="749">
        <v>113453</v>
      </c>
      <c r="J155" s="749" t="s">
        <v>837</v>
      </c>
      <c r="K155" s="749" t="s">
        <v>838</v>
      </c>
      <c r="L155" s="752">
        <v>458.7</v>
      </c>
      <c r="M155" s="752">
        <v>1.8</v>
      </c>
      <c r="N155" s="753">
        <v>825.66</v>
      </c>
    </row>
    <row r="156" spans="1:14" ht="14.4" customHeight="1" x14ac:dyDescent="0.3">
      <c r="A156" s="747" t="s">
        <v>581</v>
      </c>
      <c r="B156" s="748" t="s">
        <v>582</v>
      </c>
      <c r="C156" s="749" t="s">
        <v>598</v>
      </c>
      <c r="D156" s="750" t="s">
        <v>599</v>
      </c>
      <c r="E156" s="751">
        <v>50113013</v>
      </c>
      <c r="F156" s="750" t="s">
        <v>713</v>
      </c>
      <c r="G156" s="749" t="s">
        <v>614</v>
      </c>
      <c r="H156" s="749">
        <v>106264</v>
      </c>
      <c r="I156" s="749">
        <v>6264</v>
      </c>
      <c r="J156" s="749" t="s">
        <v>727</v>
      </c>
      <c r="K156" s="749" t="s">
        <v>728</v>
      </c>
      <c r="L156" s="752">
        <v>31.669999999999998</v>
      </c>
      <c r="M156" s="752">
        <v>3</v>
      </c>
      <c r="N156" s="753">
        <v>95.009999999999991</v>
      </c>
    </row>
    <row r="157" spans="1:14" ht="14.4" customHeight="1" x14ac:dyDescent="0.3">
      <c r="A157" s="747" t="s">
        <v>581</v>
      </c>
      <c r="B157" s="748" t="s">
        <v>582</v>
      </c>
      <c r="C157" s="749" t="s">
        <v>598</v>
      </c>
      <c r="D157" s="750" t="s">
        <v>599</v>
      </c>
      <c r="E157" s="751">
        <v>50113013</v>
      </c>
      <c r="F157" s="750" t="s">
        <v>713</v>
      </c>
      <c r="G157" s="749" t="s">
        <v>618</v>
      </c>
      <c r="H157" s="749">
        <v>118547</v>
      </c>
      <c r="I157" s="749">
        <v>18547</v>
      </c>
      <c r="J157" s="749" t="s">
        <v>731</v>
      </c>
      <c r="K157" s="749" t="s">
        <v>732</v>
      </c>
      <c r="L157" s="752">
        <v>125.21500000000005</v>
      </c>
      <c r="M157" s="752">
        <v>4</v>
      </c>
      <c r="N157" s="753">
        <v>500.86000000000018</v>
      </c>
    </row>
    <row r="158" spans="1:14" ht="14.4" customHeight="1" x14ac:dyDescent="0.3">
      <c r="A158" s="747" t="s">
        <v>581</v>
      </c>
      <c r="B158" s="748" t="s">
        <v>582</v>
      </c>
      <c r="C158" s="749" t="s">
        <v>598</v>
      </c>
      <c r="D158" s="750" t="s">
        <v>599</v>
      </c>
      <c r="E158" s="751">
        <v>50113014</v>
      </c>
      <c r="F158" s="750" t="s">
        <v>839</v>
      </c>
      <c r="G158" s="749" t="s">
        <v>618</v>
      </c>
      <c r="H158" s="749">
        <v>164401</v>
      </c>
      <c r="I158" s="749">
        <v>164401</v>
      </c>
      <c r="J158" s="749" t="s">
        <v>840</v>
      </c>
      <c r="K158" s="749" t="s">
        <v>841</v>
      </c>
      <c r="L158" s="752">
        <v>148.5</v>
      </c>
      <c r="M158" s="752">
        <v>0.2</v>
      </c>
      <c r="N158" s="753">
        <v>29.700000000000003</v>
      </c>
    </row>
    <row r="159" spans="1:14" ht="14.4" customHeight="1" x14ac:dyDescent="0.3">
      <c r="A159" s="747" t="s">
        <v>581</v>
      </c>
      <c r="B159" s="748" t="s">
        <v>582</v>
      </c>
      <c r="C159" s="749" t="s">
        <v>601</v>
      </c>
      <c r="D159" s="750" t="s">
        <v>602</v>
      </c>
      <c r="E159" s="751">
        <v>50113001</v>
      </c>
      <c r="F159" s="750" t="s">
        <v>613</v>
      </c>
      <c r="G159" s="749" t="s">
        <v>614</v>
      </c>
      <c r="H159" s="749">
        <v>202701</v>
      </c>
      <c r="I159" s="749">
        <v>202701</v>
      </c>
      <c r="J159" s="749" t="s">
        <v>615</v>
      </c>
      <c r="K159" s="749" t="s">
        <v>617</v>
      </c>
      <c r="L159" s="752">
        <v>131.22666666666669</v>
      </c>
      <c r="M159" s="752">
        <v>3</v>
      </c>
      <c r="N159" s="753">
        <v>393.68000000000006</v>
      </c>
    </row>
    <row r="160" spans="1:14" ht="14.4" customHeight="1" x14ac:dyDescent="0.3">
      <c r="A160" s="747" t="s">
        <v>581</v>
      </c>
      <c r="B160" s="748" t="s">
        <v>582</v>
      </c>
      <c r="C160" s="749" t="s">
        <v>601</v>
      </c>
      <c r="D160" s="750" t="s">
        <v>602</v>
      </c>
      <c r="E160" s="751">
        <v>50113001</v>
      </c>
      <c r="F160" s="750" t="s">
        <v>613</v>
      </c>
      <c r="G160" s="749" t="s">
        <v>614</v>
      </c>
      <c r="H160" s="749">
        <v>167547</v>
      </c>
      <c r="I160" s="749">
        <v>67547</v>
      </c>
      <c r="J160" s="749" t="s">
        <v>623</v>
      </c>
      <c r="K160" s="749" t="s">
        <v>624</v>
      </c>
      <c r="L160" s="752">
        <v>47.11999999999999</v>
      </c>
      <c r="M160" s="752">
        <v>8</v>
      </c>
      <c r="N160" s="753">
        <v>376.95999999999992</v>
      </c>
    </row>
    <row r="161" spans="1:14" ht="14.4" customHeight="1" x14ac:dyDescent="0.3">
      <c r="A161" s="747" t="s">
        <v>581</v>
      </c>
      <c r="B161" s="748" t="s">
        <v>582</v>
      </c>
      <c r="C161" s="749" t="s">
        <v>601</v>
      </c>
      <c r="D161" s="750" t="s">
        <v>602</v>
      </c>
      <c r="E161" s="751">
        <v>50113001</v>
      </c>
      <c r="F161" s="750" t="s">
        <v>613</v>
      </c>
      <c r="G161" s="749" t="s">
        <v>618</v>
      </c>
      <c r="H161" s="749">
        <v>127263</v>
      </c>
      <c r="I161" s="749">
        <v>127263</v>
      </c>
      <c r="J161" s="749" t="s">
        <v>842</v>
      </c>
      <c r="K161" s="749" t="s">
        <v>843</v>
      </c>
      <c r="L161" s="752">
        <v>54.49</v>
      </c>
      <c r="M161" s="752">
        <v>1</v>
      </c>
      <c r="N161" s="753">
        <v>54.49</v>
      </c>
    </row>
    <row r="162" spans="1:14" ht="14.4" customHeight="1" x14ac:dyDescent="0.3">
      <c r="A162" s="747" t="s">
        <v>581</v>
      </c>
      <c r="B162" s="748" t="s">
        <v>582</v>
      </c>
      <c r="C162" s="749" t="s">
        <v>601</v>
      </c>
      <c r="D162" s="750" t="s">
        <v>602</v>
      </c>
      <c r="E162" s="751">
        <v>50113001</v>
      </c>
      <c r="F162" s="750" t="s">
        <v>613</v>
      </c>
      <c r="G162" s="749" t="s">
        <v>614</v>
      </c>
      <c r="H162" s="749">
        <v>156926</v>
      </c>
      <c r="I162" s="749">
        <v>56926</v>
      </c>
      <c r="J162" s="749" t="s">
        <v>844</v>
      </c>
      <c r="K162" s="749" t="s">
        <v>845</v>
      </c>
      <c r="L162" s="752">
        <v>48.4</v>
      </c>
      <c r="M162" s="752">
        <v>3</v>
      </c>
      <c r="N162" s="753">
        <v>145.19999999999999</v>
      </c>
    </row>
    <row r="163" spans="1:14" ht="14.4" customHeight="1" x14ac:dyDescent="0.3">
      <c r="A163" s="747" t="s">
        <v>581</v>
      </c>
      <c r="B163" s="748" t="s">
        <v>582</v>
      </c>
      <c r="C163" s="749" t="s">
        <v>601</v>
      </c>
      <c r="D163" s="750" t="s">
        <v>602</v>
      </c>
      <c r="E163" s="751">
        <v>50113001</v>
      </c>
      <c r="F163" s="750" t="s">
        <v>613</v>
      </c>
      <c r="G163" s="749" t="s">
        <v>614</v>
      </c>
      <c r="H163" s="749">
        <v>112892</v>
      </c>
      <c r="I163" s="749">
        <v>12892</v>
      </c>
      <c r="J163" s="749" t="s">
        <v>627</v>
      </c>
      <c r="K163" s="749" t="s">
        <v>629</v>
      </c>
      <c r="L163" s="752">
        <v>104.34000000000003</v>
      </c>
      <c r="M163" s="752">
        <v>1</v>
      </c>
      <c r="N163" s="753">
        <v>104.34000000000003</v>
      </c>
    </row>
    <row r="164" spans="1:14" ht="14.4" customHeight="1" x14ac:dyDescent="0.3">
      <c r="A164" s="747" t="s">
        <v>581</v>
      </c>
      <c r="B164" s="748" t="s">
        <v>582</v>
      </c>
      <c r="C164" s="749" t="s">
        <v>601</v>
      </c>
      <c r="D164" s="750" t="s">
        <v>602</v>
      </c>
      <c r="E164" s="751">
        <v>50113001</v>
      </c>
      <c r="F164" s="750" t="s">
        <v>613</v>
      </c>
      <c r="G164" s="749" t="s">
        <v>614</v>
      </c>
      <c r="H164" s="749">
        <v>231702</v>
      </c>
      <c r="I164" s="749">
        <v>231702</v>
      </c>
      <c r="J164" s="749" t="s">
        <v>846</v>
      </c>
      <c r="K164" s="749" t="s">
        <v>847</v>
      </c>
      <c r="L164" s="752">
        <v>252.04</v>
      </c>
      <c r="M164" s="752">
        <v>1</v>
      </c>
      <c r="N164" s="753">
        <v>252.04</v>
      </c>
    </row>
    <row r="165" spans="1:14" ht="14.4" customHeight="1" x14ac:dyDescent="0.3">
      <c r="A165" s="747" t="s">
        <v>581</v>
      </c>
      <c r="B165" s="748" t="s">
        <v>582</v>
      </c>
      <c r="C165" s="749" t="s">
        <v>601</v>
      </c>
      <c r="D165" s="750" t="s">
        <v>602</v>
      </c>
      <c r="E165" s="751">
        <v>50113001</v>
      </c>
      <c r="F165" s="750" t="s">
        <v>613</v>
      </c>
      <c r="G165" s="749" t="s">
        <v>614</v>
      </c>
      <c r="H165" s="749">
        <v>993603</v>
      </c>
      <c r="I165" s="749">
        <v>0</v>
      </c>
      <c r="J165" s="749" t="s">
        <v>630</v>
      </c>
      <c r="K165" s="749" t="s">
        <v>583</v>
      </c>
      <c r="L165" s="752">
        <v>178.41</v>
      </c>
      <c r="M165" s="752">
        <v>2</v>
      </c>
      <c r="N165" s="753">
        <v>356.82</v>
      </c>
    </row>
    <row r="166" spans="1:14" ht="14.4" customHeight="1" x14ac:dyDescent="0.3">
      <c r="A166" s="747" t="s">
        <v>581</v>
      </c>
      <c r="B166" s="748" t="s">
        <v>582</v>
      </c>
      <c r="C166" s="749" t="s">
        <v>601</v>
      </c>
      <c r="D166" s="750" t="s">
        <v>602</v>
      </c>
      <c r="E166" s="751">
        <v>50113001</v>
      </c>
      <c r="F166" s="750" t="s">
        <v>613</v>
      </c>
      <c r="G166" s="749" t="s">
        <v>614</v>
      </c>
      <c r="H166" s="749">
        <v>194726</v>
      </c>
      <c r="I166" s="749">
        <v>194726</v>
      </c>
      <c r="J166" s="749" t="s">
        <v>848</v>
      </c>
      <c r="K166" s="749" t="s">
        <v>849</v>
      </c>
      <c r="L166" s="752">
        <v>840.86000000000024</v>
      </c>
      <c r="M166" s="752">
        <v>1</v>
      </c>
      <c r="N166" s="753">
        <v>840.86000000000024</v>
      </c>
    </row>
    <row r="167" spans="1:14" ht="14.4" customHeight="1" x14ac:dyDescent="0.3">
      <c r="A167" s="747" t="s">
        <v>581</v>
      </c>
      <c r="B167" s="748" t="s">
        <v>582</v>
      </c>
      <c r="C167" s="749" t="s">
        <v>601</v>
      </c>
      <c r="D167" s="750" t="s">
        <v>602</v>
      </c>
      <c r="E167" s="751">
        <v>50113001</v>
      </c>
      <c r="F167" s="750" t="s">
        <v>613</v>
      </c>
      <c r="G167" s="749" t="s">
        <v>614</v>
      </c>
      <c r="H167" s="749">
        <v>183377</v>
      </c>
      <c r="I167" s="749">
        <v>183377</v>
      </c>
      <c r="J167" s="749" t="s">
        <v>850</v>
      </c>
      <c r="K167" s="749" t="s">
        <v>851</v>
      </c>
      <c r="L167" s="752">
        <v>162.88000000000002</v>
      </c>
      <c r="M167" s="752">
        <v>1</v>
      </c>
      <c r="N167" s="753">
        <v>162.88000000000002</v>
      </c>
    </row>
    <row r="168" spans="1:14" ht="14.4" customHeight="1" x14ac:dyDescent="0.3">
      <c r="A168" s="747" t="s">
        <v>581</v>
      </c>
      <c r="B168" s="748" t="s">
        <v>582</v>
      </c>
      <c r="C168" s="749" t="s">
        <v>601</v>
      </c>
      <c r="D168" s="750" t="s">
        <v>602</v>
      </c>
      <c r="E168" s="751">
        <v>50113001</v>
      </c>
      <c r="F168" s="750" t="s">
        <v>613</v>
      </c>
      <c r="G168" s="749" t="s">
        <v>618</v>
      </c>
      <c r="H168" s="749">
        <v>190044</v>
      </c>
      <c r="I168" s="749">
        <v>90044</v>
      </c>
      <c r="J168" s="749" t="s">
        <v>634</v>
      </c>
      <c r="K168" s="749" t="s">
        <v>746</v>
      </c>
      <c r="L168" s="752">
        <v>0</v>
      </c>
      <c r="M168" s="752">
        <v>0</v>
      </c>
      <c r="N168" s="753">
        <v>0</v>
      </c>
    </row>
    <row r="169" spans="1:14" ht="14.4" customHeight="1" x14ac:dyDescent="0.3">
      <c r="A169" s="747" t="s">
        <v>581</v>
      </c>
      <c r="B169" s="748" t="s">
        <v>582</v>
      </c>
      <c r="C169" s="749" t="s">
        <v>601</v>
      </c>
      <c r="D169" s="750" t="s">
        <v>602</v>
      </c>
      <c r="E169" s="751">
        <v>50113001</v>
      </c>
      <c r="F169" s="750" t="s">
        <v>613</v>
      </c>
      <c r="G169" s="749" t="s">
        <v>614</v>
      </c>
      <c r="H169" s="749">
        <v>201992</v>
      </c>
      <c r="I169" s="749">
        <v>201992</v>
      </c>
      <c r="J169" s="749" t="s">
        <v>636</v>
      </c>
      <c r="K169" s="749" t="s">
        <v>852</v>
      </c>
      <c r="L169" s="752">
        <v>553.51</v>
      </c>
      <c r="M169" s="752">
        <v>1</v>
      </c>
      <c r="N169" s="753">
        <v>553.51</v>
      </c>
    </row>
    <row r="170" spans="1:14" ht="14.4" customHeight="1" x14ac:dyDescent="0.3">
      <c r="A170" s="747" t="s">
        <v>581</v>
      </c>
      <c r="B170" s="748" t="s">
        <v>582</v>
      </c>
      <c r="C170" s="749" t="s">
        <v>601</v>
      </c>
      <c r="D170" s="750" t="s">
        <v>602</v>
      </c>
      <c r="E170" s="751">
        <v>50113001</v>
      </c>
      <c r="F170" s="750" t="s">
        <v>613</v>
      </c>
      <c r="G170" s="749" t="s">
        <v>614</v>
      </c>
      <c r="H170" s="749">
        <v>102478</v>
      </c>
      <c r="I170" s="749">
        <v>2478</v>
      </c>
      <c r="J170" s="749" t="s">
        <v>638</v>
      </c>
      <c r="K170" s="749" t="s">
        <v>639</v>
      </c>
      <c r="L170" s="752">
        <v>77.760000000000005</v>
      </c>
      <c r="M170" s="752">
        <v>2</v>
      </c>
      <c r="N170" s="753">
        <v>155.52000000000001</v>
      </c>
    </row>
    <row r="171" spans="1:14" ht="14.4" customHeight="1" x14ac:dyDescent="0.3">
      <c r="A171" s="747" t="s">
        <v>581</v>
      </c>
      <c r="B171" s="748" t="s">
        <v>582</v>
      </c>
      <c r="C171" s="749" t="s">
        <v>601</v>
      </c>
      <c r="D171" s="750" t="s">
        <v>602</v>
      </c>
      <c r="E171" s="751">
        <v>50113001</v>
      </c>
      <c r="F171" s="750" t="s">
        <v>613</v>
      </c>
      <c r="G171" s="749" t="s">
        <v>614</v>
      </c>
      <c r="H171" s="749">
        <v>846346</v>
      </c>
      <c r="I171" s="749">
        <v>119672</v>
      </c>
      <c r="J171" s="749" t="s">
        <v>640</v>
      </c>
      <c r="K171" s="749" t="s">
        <v>641</v>
      </c>
      <c r="L171" s="752">
        <v>115.41000000000003</v>
      </c>
      <c r="M171" s="752">
        <v>2</v>
      </c>
      <c r="N171" s="753">
        <v>230.82000000000005</v>
      </c>
    </row>
    <row r="172" spans="1:14" ht="14.4" customHeight="1" x14ac:dyDescent="0.3">
      <c r="A172" s="747" t="s">
        <v>581</v>
      </c>
      <c r="B172" s="748" t="s">
        <v>582</v>
      </c>
      <c r="C172" s="749" t="s">
        <v>601</v>
      </c>
      <c r="D172" s="750" t="s">
        <v>602</v>
      </c>
      <c r="E172" s="751">
        <v>50113001</v>
      </c>
      <c r="F172" s="750" t="s">
        <v>613</v>
      </c>
      <c r="G172" s="749" t="s">
        <v>614</v>
      </c>
      <c r="H172" s="749">
        <v>114723</v>
      </c>
      <c r="I172" s="749">
        <v>14723</v>
      </c>
      <c r="J172" s="749" t="s">
        <v>853</v>
      </c>
      <c r="K172" s="749" t="s">
        <v>816</v>
      </c>
      <c r="L172" s="752">
        <v>70.72</v>
      </c>
      <c r="M172" s="752">
        <v>2</v>
      </c>
      <c r="N172" s="753">
        <v>141.44</v>
      </c>
    </row>
    <row r="173" spans="1:14" ht="14.4" customHeight="1" x14ac:dyDescent="0.3">
      <c r="A173" s="747" t="s">
        <v>581</v>
      </c>
      <c r="B173" s="748" t="s">
        <v>582</v>
      </c>
      <c r="C173" s="749" t="s">
        <v>601</v>
      </c>
      <c r="D173" s="750" t="s">
        <v>602</v>
      </c>
      <c r="E173" s="751">
        <v>50113001</v>
      </c>
      <c r="F173" s="750" t="s">
        <v>613</v>
      </c>
      <c r="G173" s="749" t="s">
        <v>618</v>
      </c>
      <c r="H173" s="749">
        <v>213494</v>
      </c>
      <c r="I173" s="749">
        <v>213494</v>
      </c>
      <c r="J173" s="749" t="s">
        <v>652</v>
      </c>
      <c r="K173" s="749" t="s">
        <v>657</v>
      </c>
      <c r="L173" s="752">
        <v>408.94999999999993</v>
      </c>
      <c r="M173" s="752">
        <v>13</v>
      </c>
      <c r="N173" s="753">
        <v>5316.3499999999995</v>
      </c>
    </row>
    <row r="174" spans="1:14" ht="14.4" customHeight="1" x14ac:dyDescent="0.3">
      <c r="A174" s="747" t="s">
        <v>581</v>
      </c>
      <c r="B174" s="748" t="s">
        <v>582</v>
      </c>
      <c r="C174" s="749" t="s">
        <v>601</v>
      </c>
      <c r="D174" s="750" t="s">
        <v>602</v>
      </c>
      <c r="E174" s="751">
        <v>50113001</v>
      </c>
      <c r="F174" s="750" t="s">
        <v>613</v>
      </c>
      <c r="G174" s="749" t="s">
        <v>618</v>
      </c>
      <c r="H174" s="749">
        <v>213485</v>
      </c>
      <c r="I174" s="749">
        <v>213485</v>
      </c>
      <c r="J174" s="749" t="s">
        <v>652</v>
      </c>
      <c r="K174" s="749" t="s">
        <v>655</v>
      </c>
      <c r="L174" s="752">
        <v>721.2</v>
      </c>
      <c r="M174" s="752">
        <v>5</v>
      </c>
      <c r="N174" s="753">
        <v>3606</v>
      </c>
    </row>
    <row r="175" spans="1:14" ht="14.4" customHeight="1" x14ac:dyDescent="0.3">
      <c r="A175" s="747" t="s">
        <v>581</v>
      </c>
      <c r="B175" s="748" t="s">
        <v>582</v>
      </c>
      <c r="C175" s="749" t="s">
        <v>601</v>
      </c>
      <c r="D175" s="750" t="s">
        <v>602</v>
      </c>
      <c r="E175" s="751">
        <v>50113001</v>
      </c>
      <c r="F175" s="750" t="s">
        <v>613</v>
      </c>
      <c r="G175" s="749" t="s">
        <v>618</v>
      </c>
      <c r="H175" s="749">
        <v>213489</v>
      </c>
      <c r="I175" s="749">
        <v>213489</v>
      </c>
      <c r="J175" s="749" t="s">
        <v>652</v>
      </c>
      <c r="K175" s="749" t="s">
        <v>653</v>
      </c>
      <c r="L175" s="752">
        <v>630.66</v>
      </c>
      <c r="M175" s="752">
        <v>6</v>
      </c>
      <c r="N175" s="753">
        <v>3783.96</v>
      </c>
    </row>
    <row r="176" spans="1:14" ht="14.4" customHeight="1" x14ac:dyDescent="0.3">
      <c r="A176" s="747" t="s">
        <v>581</v>
      </c>
      <c r="B176" s="748" t="s">
        <v>582</v>
      </c>
      <c r="C176" s="749" t="s">
        <v>601</v>
      </c>
      <c r="D176" s="750" t="s">
        <v>602</v>
      </c>
      <c r="E176" s="751">
        <v>50113001</v>
      </c>
      <c r="F176" s="750" t="s">
        <v>613</v>
      </c>
      <c r="G176" s="749" t="s">
        <v>618</v>
      </c>
      <c r="H176" s="749">
        <v>156805</v>
      </c>
      <c r="I176" s="749">
        <v>56805</v>
      </c>
      <c r="J176" s="749" t="s">
        <v>854</v>
      </c>
      <c r="K176" s="749" t="s">
        <v>855</v>
      </c>
      <c r="L176" s="752">
        <v>58.710000000000015</v>
      </c>
      <c r="M176" s="752">
        <v>1</v>
      </c>
      <c r="N176" s="753">
        <v>58.710000000000015</v>
      </c>
    </row>
    <row r="177" spans="1:14" ht="14.4" customHeight="1" x14ac:dyDescent="0.3">
      <c r="A177" s="747" t="s">
        <v>581</v>
      </c>
      <c r="B177" s="748" t="s">
        <v>582</v>
      </c>
      <c r="C177" s="749" t="s">
        <v>601</v>
      </c>
      <c r="D177" s="750" t="s">
        <v>602</v>
      </c>
      <c r="E177" s="751">
        <v>50113001</v>
      </c>
      <c r="F177" s="750" t="s">
        <v>613</v>
      </c>
      <c r="G177" s="749" t="s">
        <v>614</v>
      </c>
      <c r="H177" s="749">
        <v>47244</v>
      </c>
      <c r="I177" s="749">
        <v>47244</v>
      </c>
      <c r="J177" s="749" t="s">
        <v>762</v>
      </c>
      <c r="K177" s="749" t="s">
        <v>761</v>
      </c>
      <c r="L177" s="752">
        <v>143</v>
      </c>
      <c r="M177" s="752">
        <v>1</v>
      </c>
      <c r="N177" s="753">
        <v>143</v>
      </c>
    </row>
    <row r="178" spans="1:14" ht="14.4" customHeight="1" x14ac:dyDescent="0.3">
      <c r="A178" s="747" t="s">
        <v>581</v>
      </c>
      <c r="B178" s="748" t="s">
        <v>582</v>
      </c>
      <c r="C178" s="749" t="s">
        <v>601</v>
      </c>
      <c r="D178" s="750" t="s">
        <v>602</v>
      </c>
      <c r="E178" s="751">
        <v>50113001</v>
      </c>
      <c r="F178" s="750" t="s">
        <v>613</v>
      </c>
      <c r="G178" s="749" t="s">
        <v>614</v>
      </c>
      <c r="H178" s="749">
        <v>188465</v>
      </c>
      <c r="I178" s="749">
        <v>188465</v>
      </c>
      <c r="J178" s="749" t="s">
        <v>856</v>
      </c>
      <c r="K178" s="749" t="s">
        <v>857</v>
      </c>
      <c r="L178" s="752">
        <v>46.500000000000007</v>
      </c>
      <c r="M178" s="752">
        <v>1</v>
      </c>
      <c r="N178" s="753">
        <v>46.500000000000007</v>
      </c>
    </row>
    <row r="179" spans="1:14" ht="14.4" customHeight="1" x14ac:dyDescent="0.3">
      <c r="A179" s="747" t="s">
        <v>581</v>
      </c>
      <c r="B179" s="748" t="s">
        <v>582</v>
      </c>
      <c r="C179" s="749" t="s">
        <v>601</v>
      </c>
      <c r="D179" s="750" t="s">
        <v>602</v>
      </c>
      <c r="E179" s="751">
        <v>50113001</v>
      </c>
      <c r="F179" s="750" t="s">
        <v>613</v>
      </c>
      <c r="G179" s="749" t="s">
        <v>614</v>
      </c>
      <c r="H179" s="749">
        <v>155936</v>
      </c>
      <c r="I179" s="749">
        <v>155936</v>
      </c>
      <c r="J179" s="749" t="s">
        <v>660</v>
      </c>
      <c r="K179" s="749" t="s">
        <v>661</v>
      </c>
      <c r="L179" s="752">
        <v>245.76999999999998</v>
      </c>
      <c r="M179" s="752">
        <v>2</v>
      </c>
      <c r="N179" s="753">
        <v>491.53999999999996</v>
      </c>
    </row>
    <row r="180" spans="1:14" ht="14.4" customHeight="1" x14ac:dyDescent="0.3">
      <c r="A180" s="747" t="s">
        <v>581</v>
      </c>
      <c r="B180" s="748" t="s">
        <v>582</v>
      </c>
      <c r="C180" s="749" t="s">
        <v>601</v>
      </c>
      <c r="D180" s="750" t="s">
        <v>602</v>
      </c>
      <c r="E180" s="751">
        <v>50113001</v>
      </c>
      <c r="F180" s="750" t="s">
        <v>613</v>
      </c>
      <c r="G180" s="749" t="s">
        <v>618</v>
      </c>
      <c r="H180" s="749">
        <v>100308</v>
      </c>
      <c r="I180" s="749">
        <v>100308</v>
      </c>
      <c r="J180" s="749" t="s">
        <v>662</v>
      </c>
      <c r="K180" s="749" t="s">
        <v>663</v>
      </c>
      <c r="L180" s="752">
        <v>39.340000000000003</v>
      </c>
      <c r="M180" s="752">
        <v>2</v>
      </c>
      <c r="N180" s="753">
        <v>78.680000000000007</v>
      </c>
    </row>
    <row r="181" spans="1:14" ht="14.4" customHeight="1" x14ac:dyDescent="0.3">
      <c r="A181" s="747" t="s">
        <v>581</v>
      </c>
      <c r="B181" s="748" t="s">
        <v>582</v>
      </c>
      <c r="C181" s="749" t="s">
        <v>601</v>
      </c>
      <c r="D181" s="750" t="s">
        <v>602</v>
      </c>
      <c r="E181" s="751">
        <v>50113001</v>
      </c>
      <c r="F181" s="750" t="s">
        <v>613</v>
      </c>
      <c r="G181" s="749" t="s">
        <v>614</v>
      </c>
      <c r="H181" s="749">
        <v>51367</v>
      </c>
      <c r="I181" s="749">
        <v>51367</v>
      </c>
      <c r="J181" s="749" t="s">
        <v>768</v>
      </c>
      <c r="K181" s="749" t="s">
        <v>769</v>
      </c>
      <c r="L181" s="752">
        <v>92.95</v>
      </c>
      <c r="M181" s="752">
        <v>11</v>
      </c>
      <c r="N181" s="753">
        <v>1022.45</v>
      </c>
    </row>
    <row r="182" spans="1:14" ht="14.4" customHeight="1" x14ac:dyDescent="0.3">
      <c r="A182" s="747" t="s">
        <v>581</v>
      </c>
      <c r="B182" s="748" t="s">
        <v>582</v>
      </c>
      <c r="C182" s="749" t="s">
        <v>601</v>
      </c>
      <c r="D182" s="750" t="s">
        <v>602</v>
      </c>
      <c r="E182" s="751">
        <v>50113001</v>
      </c>
      <c r="F182" s="750" t="s">
        <v>613</v>
      </c>
      <c r="G182" s="749" t="s">
        <v>614</v>
      </c>
      <c r="H182" s="749">
        <v>51366</v>
      </c>
      <c r="I182" s="749">
        <v>51366</v>
      </c>
      <c r="J182" s="749" t="s">
        <v>768</v>
      </c>
      <c r="K182" s="749" t="s">
        <v>771</v>
      </c>
      <c r="L182" s="752">
        <v>171.6</v>
      </c>
      <c r="M182" s="752">
        <v>44</v>
      </c>
      <c r="N182" s="753">
        <v>7550.4</v>
      </c>
    </row>
    <row r="183" spans="1:14" ht="14.4" customHeight="1" x14ac:dyDescent="0.3">
      <c r="A183" s="747" t="s">
        <v>581</v>
      </c>
      <c r="B183" s="748" t="s">
        <v>582</v>
      </c>
      <c r="C183" s="749" t="s">
        <v>601</v>
      </c>
      <c r="D183" s="750" t="s">
        <v>602</v>
      </c>
      <c r="E183" s="751">
        <v>50113001</v>
      </c>
      <c r="F183" s="750" t="s">
        <v>613</v>
      </c>
      <c r="G183" s="749" t="s">
        <v>614</v>
      </c>
      <c r="H183" s="749">
        <v>187299</v>
      </c>
      <c r="I183" s="749">
        <v>87299</v>
      </c>
      <c r="J183" s="749" t="s">
        <v>858</v>
      </c>
      <c r="K183" s="749" t="s">
        <v>859</v>
      </c>
      <c r="L183" s="752">
        <v>1013.7199999999997</v>
      </c>
      <c r="M183" s="752">
        <v>2</v>
      </c>
      <c r="N183" s="753">
        <v>2027.4399999999994</v>
      </c>
    </row>
    <row r="184" spans="1:14" ht="14.4" customHeight="1" x14ac:dyDescent="0.3">
      <c r="A184" s="747" t="s">
        <v>581</v>
      </c>
      <c r="B184" s="748" t="s">
        <v>582</v>
      </c>
      <c r="C184" s="749" t="s">
        <v>601</v>
      </c>
      <c r="D184" s="750" t="s">
        <v>602</v>
      </c>
      <c r="E184" s="751">
        <v>50113001</v>
      </c>
      <c r="F184" s="750" t="s">
        <v>613</v>
      </c>
      <c r="G184" s="749" t="s">
        <v>614</v>
      </c>
      <c r="H184" s="749">
        <v>193724</v>
      </c>
      <c r="I184" s="749">
        <v>93724</v>
      </c>
      <c r="J184" s="749" t="s">
        <v>778</v>
      </c>
      <c r="K184" s="749" t="s">
        <v>779</v>
      </c>
      <c r="L184" s="752">
        <v>68.33</v>
      </c>
      <c r="M184" s="752">
        <v>2</v>
      </c>
      <c r="N184" s="753">
        <v>136.66</v>
      </c>
    </row>
    <row r="185" spans="1:14" ht="14.4" customHeight="1" x14ac:dyDescent="0.3">
      <c r="A185" s="747" t="s">
        <v>581</v>
      </c>
      <c r="B185" s="748" t="s">
        <v>582</v>
      </c>
      <c r="C185" s="749" t="s">
        <v>601</v>
      </c>
      <c r="D185" s="750" t="s">
        <v>602</v>
      </c>
      <c r="E185" s="751">
        <v>50113001</v>
      </c>
      <c r="F185" s="750" t="s">
        <v>613</v>
      </c>
      <c r="G185" s="749" t="s">
        <v>614</v>
      </c>
      <c r="H185" s="749">
        <v>102486</v>
      </c>
      <c r="I185" s="749">
        <v>2486</v>
      </c>
      <c r="J185" s="749" t="s">
        <v>860</v>
      </c>
      <c r="K185" s="749" t="s">
        <v>861</v>
      </c>
      <c r="L185" s="752">
        <v>123.10000000000002</v>
      </c>
      <c r="M185" s="752">
        <v>2</v>
      </c>
      <c r="N185" s="753">
        <v>246.20000000000005</v>
      </c>
    </row>
    <row r="186" spans="1:14" ht="14.4" customHeight="1" x14ac:dyDescent="0.3">
      <c r="A186" s="747" t="s">
        <v>581</v>
      </c>
      <c r="B186" s="748" t="s">
        <v>582</v>
      </c>
      <c r="C186" s="749" t="s">
        <v>601</v>
      </c>
      <c r="D186" s="750" t="s">
        <v>602</v>
      </c>
      <c r="E186" s="751">
        <v>50113001</v>
      </c>
      <c r="F186" s="750" t="s">
        <v>613</v>
      </c>
      <c r="G186" s="749" t="s">
        <v>614</v>
      </c>
      <c r="H186" s="749">
        <v>230426</v>
      </c>
      <c r="I186" s="749">
        <v>230426</v>
      </c>
      <c r="J186" s="749" t="s">
        <v>664</v>
      </c>
      <c r="K186" s="749" t="s">
        <v>781</v>
      </c>
      <c r="L186" s="752">
        <v>78.64</v>
      </c>
      <c r="M186" s="752">
        <v>2</v>
      </c>
      <c r="N186" s="753">
        <v>157.28</v>
      </c>
    </row>
    <row r="187" spans="1:14" ht="14.4" customHeight="1" x14ac:dyDescent="0.3">
      <c r="A187" s="747" t="s">
        <v>581</v>
      </c>
      <c r="B187" s="748" t="s">
        <v>582</v>
      </c>
      <c r="C187" s="749" t="s">
        <v>601</v>
      </c>
      <c r="D187" s="750" t="s">
        <v>602</v>
      </c>
      <c r="E187" s="751">
        <v>50113001</v>
      </c>
      <c r="F187" s="750" t="s">
        <v>613</v>
      </c>
      <c r="G187" s="749" t="s">
        <v>614</v>
      </c>
      <c r="H187" s="749">
        <v>930589</v>
      </c>
      <c r="I187" s="749">
        <v>0</v>
      </c>
      <c r="J187" s="749" t="s">
        <v>862</v>
      </c>
      <c r="K187" s="749" t="s">
        <v>583</v>
      </c>
      <c r="L187" s="752">
        <v>104.75993153819218</v>
      </c>
      <c r="M187" s="752">
        <v>1</v>
      </c>
      <c r="N187" s="753">
        <v>104.75993153819218</v>
      </c>
    </row>
    <row r="188" spans="1:14" ht="14.4" customHeight="1" x14ac:dyDescent="0.3">
      <c r="A188" s="747" t="s">
        <v>581</v>
      </c>
      <c r="B188" s="748" t="s">
        <v>582</v>
      </c>
      <c r="C188" s="749" t="s">
        <v>601</v>
      </c>
      <c r="D188" s="750" t="s">
        <v>602</v>
      </c>
      <c r="E188" s="751">
        <v>50113001</v>
      </c>
      <c r="F188" s="750" t="s">
        <v>613</v>
      </c>
      <c r="G188" s="749" t="s">
        <v>614</v>
      </c>
      <c r="H188" s="749">
        <v>220635</v>
      </c>
      <c r="I188" s="749">
        <v>220635</v>
      </c>
      <c r="J188" s="749" t="s">
        <v>863</v>
      </c>
      <c r="K188" s="749" t="s">
        <v>864</v>
      </c>
      <c r="L188" s="752">
        <v>135.09000000000003</v>
      </c>
      <c r="M188" s="752">
        <v>1</v>
      </c>
      <c r="N188" s="753">
        <v>135.09000000000003</v>
      </c>
    </row>
    <row r="189" spans="1:14" ht="14.4" customHeight="1" x14ac:dyDescent="0.3">
      <c r="A189" s="747" t="s">
        <v>581</v>
      </c>
      <c r="B189" s="748" t="s">
        <v>582</v>
      </c>
      <c r="C189" s="749" t="s">
        <v>601</v>
      </c>
      <c r="D189" s="750" t="s">
        <v>602</v>
      </c>
      <c r="E189" s="751">
        <v>50113001</v>
      </c>
      <c r="F189" s="750" t="s">
        <v>613</v>
      </c>
      <c r="G189" s="749" t="s">
        <v>614</v>
      </c>
      <c r="H189" s="749">
        <v>67558</v>
      </c>
      <c r="I189" s="749">
        <v>67558</v>
      </c>
      <c r="J189" s="749" t="s">
        <v>788</v>
      </c>
      <c r="K189" s="749" t="s">
        <v>789</v>
      </c>
      <c r="L189" s="752">
        <v>27.490000000000006</v>
      </c>
      <c r="M189" s="752">
        <v>3</v>
      </c>
      <c r="N189" s="753">
        <v>82.470000000000013</v>
      </c>
    </row>
    <row r="190" spans="1:14" ht="14.4" customHeight="1" x14ac:dyDescent="0.3">
      <c r="A190" s="747" t="s">
        <v>581</v>
      </c>
      <c r="B190" s="748" t="s">
        <v>582</v>
      </c>
      <c r="C190" s="749" t="s">
        <v>601</v>
      </c>
      <c r="D190" s="750" t="s">
        <v>602</v>
      </c>
      <c r="E190" s="751">
        <v>50113001</v>
      </c>
      <c r="F190" s="750" t="s">
        <v>613</v>
      </c>
      <c r="G190" s="749" t="s">
        <v>614</v>
      </c>
      <c r="H190" s="749">
        <v>117992</v>
      </c>
      <c r="I190" s="749">
        <v>17992</v>
      </c>
      <c r="J190" s="749" t="s">
        <v>671</v>
      </c>
      <c r="K190" s="749" t="s">
        <v>672</v>
      </c>
      <c r="L190" s="752">
        <v>89.954999999999998</v>
      </c>
      <c r="M190" s="752">
        <v>2</v>
      </c>
      <c r="N190" s="753">
        <v>179.91</v>
      </c>
    </row>
    <row r="191" spans="1:14" ht="14.4" customHeight="1" x14ac:dyDescent="0.3">
      <c r="A191" s="747" t="s">
        <v>581</v>
      </c>
      <c r="B191" s="748" t="s">
        <v>582</v>
      </c>
      <c r="C191" s="749" t="s">
        <v>601</v>
      </c>
      <c r="D191" s="750" t="s">
        <v>602</v>
      </c>
      <c r="E191" s="751">
        <v>50113001</v>
      </c>
      <c r="F191" s="750" t="s">
        <v>613</v>
      </c>
      <c r="G191" s="749" t="s">
        <v>614</v>
      </c>
      <c r="H191" s="749">
        <v>100498</v>
      </c>
      <c r="I191" s="749">
        <v>498</v>
      </c>
      <c r="J191" s="749" t="s">
        <v>792</v>
      </c>
      <c r="K191" s="749" t="s">
        <v>793</v>
      </c>
      <c r="L191" s="752">
        <v>108.74999999999999</v>
      </c>
      <c r="M191" s="752">
        <v>1</v>
      </c>
      <c r="N191" s="753">
        <v>108.74999999999999</v>
      </c>
    </row>
    <row r="192" spans="1:14" ht="14.4" customHeight="1" x14ac:dyDescent="0.3">
      <c r="A192" s="747" t="s">
        <v>581</v>
      </c>
      <c r="B192" s="748" t="s">
        <v>582</v>
      </c>
      <c r="C192" s="749" t="s">
        <v>601</v>
      </c>
      <c r="D192" s="750" t="s">
        <v>602</v>
      </c>
      <c r="E192" s="751">
        <v>50113001</v>
      </c>
      <c r="F192" s="750" t="s">
        <v>613</v>
      </c>
      <c r="G192" s="749" t="s">
        <v>614</v>
      </c>
      <c r="H192" s="749">
        <v>100502</v>
      </c>
      <c r="I192" s="749">
        <v>502</v>
      </c>
      <c r="J192" s="749" t="s">
        <v>675</v>
      </c>
      <c r="K192" s="749" t="s">
        <v>794</v>
      </c>
      <c r="L192" s="752">
        <v>238.66000000000003</v>
      </c>
      <c r="M192" s="752">
        <v>2</v>
      </c>
      <c r="N192" s="753">
        <v>477.32000000000005</v>
      </c>
    </row>
    <row r="193" spans="1:14" ht="14.4" customHeight="1" x14ac:dyDescent="0.3">
      <c r="A193" s="747" t="s">
        <v>581</v>
      </c>
      <c r="B193" s="748" t="s">
        <v>582</v>
      </c>
      <c r="C193" s="749" t="s">
        <v>601</v>
      </c>
      <c r="D193" s="750" t="s">
        <v>602</v>
      </c>
      <c r="E193" s="751">
        <v>50113001</v>
      </c>
      <c r="F193" s="750" t="s">
        <v>613</v>
      </c>
      <c r="G193" s="749" t="s">
        <v>618</v>
      </c>
      <c r="H193" s="749">
        <v>116932</v>
      </c>
      <c r="I193" s="749">
        <v>16932</v>
      </c>
      <c r="J193" s="749" t="s">
        <v>865</v>
      </c>
      <c r="K193" s="749" t="s">
        <v>866</v>
      </c>
      <c r="L193" s="752">
        <v>104.67000000000003</v>
      </c>
      <c r="M193" s="752">
        <v>1</v>
      </c>
      <c r="N193" s="753">
        <v>104.67000000000003</v>
      </c>
    </row>
    <row r="194" spans="1:14" ht="14.4" customHeight="1" x14ac:dyDescent="0.3">
      <c r="A194" s="747" t="s">
        <v>581</v>
      </c>
      <c r="B194" s="748" t="s">
        <v>582</v>
      </c>
      <c r="C194" s="749" t="s">
        <v>601</v>
      </c>
      <c r="D194" s="750" t="s">
        <v>602</v>
      </c>
      <c r="E194" s="751">
        <v>50113001</v>
      </c>
      <c r="F194" s="750" t="s">
        <v>613</v>
      </c>
      <c r="G194" s="749" t="s">
        <v>614</v>
      </c>
      <c r="H194" s="749">
        <v>223159</v>
      </c>
      <c r="I194" s="749">
        <v>223159</v>
      </c>
      <c r="J194" s="749" t="s">
        <v>867</v>
      </c>
      <c r="K194" s="749" t="s">
        <v>868</v>
      </c>
      <c r="L194" s="752">
        <v>74.370000000000019</v>
      </c>
      <c r="M194" s="752">
        <v>2</v>
      </c>
      <c r="N194" s="753">
        <v>148.74000000000004</v>
      </c>
    </row>
    <row r="195" spans="1:14" ht="14.4" customHeight="1" x14ac:dyDescent="0.3">
      <c r="A195" s="747" t="s">
        <v>581</v>
      </c>
      <c r="B195" s="748" t="s">
        <v>582</v>
      </c>
      <c r="C195" s="749" t="s">
        <v>601</v>
      </c>
      <c r="D195" s="750" t="s">
        <v>602</v>
      </c>
      <c r="E195" s="751">
        <v>50113001</v>
      </c>
      <c r="F195" s="750" t="s">
        <v>613</v>
      </c>
      <c r="G195" s="749" t="s">
        <v>618</v>
      </c>
      <c r="H195" s="749">
        <v>155823</v>
      </c>
      <c r="I195" s="749">
        <v>55823</v>
      </c>
      <c r="J195" s="749" t="s">
        <v>681</v>
      </c>
      <c r="K195" s="749" t="s">
        <v>683</v>
      </c>
      <c r="L195" s="752">
        <v>33.549999999999997</v>
      </c>
      <c r="M195" s="752">
        <v>5</v>
      </c>
      <c r="N195" s="753">
        <v>167.75</v>
      </c>
    </row>
    <row r="196" spans="1:14" ht="14.4" customHeight="1" x14ac:dyDescent="0.3">
      <c r="A196" s="747" t="s">
        <v>581</v>
      </c>
      <c r="B196" s="748" t="s">
        <v>582</v>
      </c>
      <c r="C196" s="749" t="s">
        <v>601</v>
      </c>
      <c r="D196" s="750" t="s">
        <v>602</v>
      </c>
      <c r="E196" s="751">
        <v>50113001</v>
      </c>
      <c r="F196" s="750" t="s">
        <v>613</v>
      </c>
      <c r="G196" s="749" t="s">
        <v>618</v>
      </c>
      <c r="H196" s="749">
        <v>155824</v>
      </c>
      <c r="I196" s="749">
        <v>55824</v>
      </c>
      <c r="J196" s="749" t="s">
        <v>681</v>
      </c>
      <c r="K196" s="749" t="s">
        <v>684</v>
      </c>
      <c r="L196" s="752">
        <v>50.64</v>
      </c>
      <c r="M196" s="752">
        <v>9</v>
      </c>
      <c r="N196" s="753">
        <v>455.76</v>
      </c>
    </row>
    <row r="197" spans="1:14" ht="14.4" customHeight="1" x14ac:dyDescent="0.3">
      <c r="A197" s="747" t="s">
        <v>581</v>
      </c>
      <c r="B197" s="748" t="s">
        <v>582</v>
      </c>
      <c r="C197" s="749" t="s">
        <v>601</v>
      </c>
      <c r="D197" s="750" t="s">
        <v>602</v>
      </c>
      <c r="E197" s="751">
        <v>50113001</v>
      </c>
      <c r="F197" s="750" t="s">
        <v>613</v>
      </c>
      <c r="G197" s="749" t="s">
        <v>618</v>
      </c>
      <c r="H197" s="749">
        <v>850729</v>
      </c>
      <c r="I197" s="749">
        <v>157875</v>
      </c>
      <c r="J197" s="749" t="s">
        <v>807</v>
      </c>
      <c r="K197" s="749" t="s">
        <v>808</v>
      </c>
      <c r="L197" s="752">
        <v>225.5</v>
      </c>
      <c r="M197" s="752">
        <v>4</v>
      </c>
      <c r="N197" s="753">
        <v>902</v>
      </c>
    </row>
    <row r="198" spans="1:14" ht="14.4" customHeight="1" x14ac:dyDescent="0.3">
      <c r="A198" s="747" t="s">
        <v>581</v>
      </c>
      <c r="B198" s="748" t="s">
        <v>582</v>
      </c>
      <c r="C198" s="749" t="s">
        <v>601</v>
      </c>
      <c r="D198" s="750" t="s">
        <v>602</v>
      </c>
      <c r="E198" s="751">
        <v>50113001</v>
      </c>
      <c r="F198" s="750" t="s">
        <v>613</v>
      </c>
      <c r="G198" s="749" t="s">
        <v>614</v>
      </c>
      <c r="H198" s="749">
        <v>114957</v>
      </c>
      <c r="I198" s="749">
        <v>14957</v>
      </c>
      <c r="J198" s="749" t="s">
        <v>869</v>
      </c>
      <c r="K198" s="749" t="s">
        <v>870</v>
      </c>
      <c r="L198" s="752">
        <v>40.07</v>
      </c>
      <c r="M198" s="752">
        <v>1</v>
      </c>
      <c r="N198" s="753">
        <v>40.07</v>
      </c>
    </row>
    <row r="199" spans="1:14" ht="14.4" customHeight="1" x14ac:dyDescent="0.3">
      <c r="A199" s="747" t="s">
        <v>581</v>
      </c>
      <c r="B199" s="748" t="s">
        <v>582</v>
      </c>
      <c r="C199" s="749" t="s">
        <v>601</v>
      </c>
      <c r="D199" s="750" t="s">
        <v>602</v>
      </c>
      <c r="E199" s="751">
        <v>50113001</v>
      </c>
      <c r="F199" s="750" t="s">
        <v>613</v>
      </c>
      <c r="G199" s="749" t="s">
        <v>614</v>
      </c>
      <c r="H199" s="749">
        <v>225261</v>
      </c>
      <c r="I199" s="749">
        <v>225261</v>
      </c>
      <c r="J199" s="749" t="s">
        <v>696</v>
      </c>
      <c r="K199" s="749" t="s">
        <v>697</v>
      </c>
      <c r="L199" s="752">
        <v>57.93</v>
      </c>
      <c r="M199" s="752">
        <v>3</v>
      </c>
      <c r="N199" s="753">
        <v>173.79</v>
      </c>
    </row>
    <row r="200" spans="1:14" ht="14.4" customHeight="1" x14ac:dyDescent="0.3">
      <c r="A200" s="747" t="s">
        <v>581</v>
      </c>
      <c r="B200" s="748" t="s">
        <v>582</v>
      </c>
      <c r="C200" s="749" t="s">
        <v>601</v>
      </c>
      <c r="D200" s="750" t="s">
        <v>602</v>
      </c>
      <c r="E200" s="751">
        <v>50113001</v>
      </c>
      <c r="F200" s="750" t="s">
        <v>613</v>
      </c>
      <c r="G200" s="749" t="s">
        <v>614</v>
      </c>
      <c r="H200" s="749">
        <v>159672</v>
      </c>
      <c r="I200" s="749">
        <v>59672</v>
      </c>
      <c r="J200" s="749" t="s">
        <v>698</v>
      </c>
      <c r="K200" s="749" t="s">
        <v>871</v>
      </c>
      <c r="L200" s="752">
        <v>47.069999999999993</v>
      </c>
      <c r="M200" s="752">
        <v>1</v>
      </c>
      <c r="N200" s="753">
        <v>47.069999999999993</v>
      </c>
    </row>
    <row r="201" spans="1:14" ht="14.4" customHeight="1" x14ac:dyDescent="0.3">
      <c r="A201" s="747" t="s">
        <v>581</v>
      </c>
      <c r="B201" s="748" t="s">
        <v>582</v>
      </c>
      <c r="C201" s="749" t="s">
        <v>601</v>
      </c>
      <c r="D201" s="750" t="s">
        <v>602</v>
      </c>
      <c r="E201" s="751">
        <v>50113001</v>
      </c>
      <c r="F201" s="750" t="s">
        <v>613</v>
      </c>
      <c r="G201" s="749" t="s">
        <v>614</v>
      </c>
      <c r="H201" s="749">
        <v>154094</v>
      </c>
      <c r="I201" s="749">
        <v>54094</v>
      </c>
      <c r="J201" s="749" t="s">
        <v>872</v>
      </c>
      <c r="K201" s="749" t="s">
        <v>873</v>
      </c>
      <c r="L201" s="752">
        <v>111.38</v>
      </c>
      <c r="M201" s="752">
        <v>1</v>
      </c>
      <c r="N201" s="753">
        <v>111.38</v>
      </c>
    </row>
    <row r="202" spans="1:14" ht="14.4" customHeight="1" x14ac:dyDescent="0.3">
      <c r="A202" s="747" t="s">
        <v>581</v>
      </c>
      <c r="B202" s="748" t="s">
        <v>582</v>
      </c>
      <c r="C202" s="749" t="s">
        <v>601</v>
      </c>
      <c r="D202" s="750" t="s">
        <v>602</v>
      </c>
      <c r="E202" s="751">
        <v>50113008</v>
      </c>
      <c r="F202" s="750" t="s">
        <v>710</v>
      </c>
      <c r="G202" s="749"/>
      <c r="H202" s="749"/>
      <c r="I202" s="749">
        <v>138455</v>
      </c>
      <c r="J202" s="749" t="s">
        <v>711</v>
      </c>
      <c r="K202" s="749" t="s">
        <v>712</v>
      </c>
      <c r="L202" s="752">
        <v>1068.2099609375</v>
      </c>
      <c r="M202" s="752">
        <v>1</v>
      </c>
      <c r="N202" s="753">
        <v>1068.2099609375</v>
      </c>
    </row>
    <row r="203" spans="1:14" ht="14.4" customHeight="1" x14ac:dyDescent="0.3">
      <c r="A203" s="747" t="s">
        <v>581</v>
      </c>
      <c r="B203" s="748" t="s">
        <v>582</v>
      </c>
      <c r="C203" s="749" t="s">
        <v>601</v>
      </c>
      <c r="D203" s="750" t="s">
        <v>602</v>
      </c>
      <c r="E203" s="751">
        <v>50113013</v>
      </c>
      <c r="F203" s="750" t="s">
        <v>713</v>
      </c>
      <c r="G203" s="749" t="s">
        <v>618</v>
      </c>
      <c r="H203" s="749">
        <v>194155</v>
      </c>
      <c r="I203" s="749">
        <v>94155</v>
      </c>
      <c r="J203" s="749" t="s">
        <v>874</v>
      </c>
      <c r="K203" s="749" t="s">
        <v>875</v>
      </c>
      <c r="L203" s="752">
        <v>320.31999999999994</v>
      </c>
      <c r="M203" s="752">
        <v>1.6</v>
      </c>
      <c r="N203" s="753">
        <v>512.51199999999994</v>
      </c>
    </row>
    <row r="204" spans="1:14" ht="14.4" customHeight="1" x14ac:dyDescent="0.3">
      <c r="A204" s="747" t="s">
        <v>581</v>
      </c>
      <c r="B204" s="748" t="s">
        <v>582</v>
      </c>
      <c r="C204" s="749" t="s">
        <v>601</v>
      </c>
      <c r="D204" s="750" t="s">
        <v>602</v>
      </c>
      <c r="E204" s="751">
        <v>50113013</v>
      </c>
      <c r="F204" s="750" t="s">
        <v>713</v>
      </c>
      <c r="G204" s="749" t="s">
        <v>614</v>
      </c>
      <c r="H204" s="749">
        <v>172972</v>
      </c>
      <c r="I204" s="749">
        <v>72972</v>
      </c>
      <c r="J204" s="749" t="s">
        <v>714</v>
      </c>
      <c r="K204" s="749" t="s">
        <v>715</v>
      </c>
      <c r="L204" s="752">
        <v>181.59098039215681</v>
      </c>
      <c r="M204" s="752">
        <v>51</v>
      </c>
      <c r="N204" s="753">
        <v>9261.1399999999976</v>
      </c>
    </row>
    <row r="205" spans="1:14" ht="14.4" customHeight="1" x14ac:dyDescent="0.3">
      <c r="A205" s="747" t="s">
        <v>581</v>
      </c>
      <c r="B205" s="748" t="s">
        <v>582</v>
      </c>
      <c r="C205" s="749" t="s">
        <v>601</v>
      </c>
      <c r="D205" s="750" t="s">
        <v>602</v>
      </c>
      <c r="E205" s="751">
        <v>50113013</v>
      </c>
      <c r="F205" s="750" t="s">
        <v>713</v>
      </c>
      <c r="G205" s="749" t="s">
        <v>614</v>
      </c>
      <c r="H205" s="749">
        <v>164831</v>
      </c>
      <c r="I205" s="749">
        <v>64831</v>
      </c>
      <c r="J205" s="749" t="s">
        <v>716</v>
      </c>
      <c r="K205" s="749" t="s">
        <v>717</v>
      </c>
      <c r="L205" s="752">
        <v>198.88000000000005</v>
      </c>
      <c r="M205" s="752">
        <v>10</v>
      </c>
      <c r="N205" s="753">
        <v>1988.8000000000006</v>
      </c>
    </row>
    <row r="206" spans="1:14" ht="14.4" customHeight="1" x14ac:dyDescent="0.3">
      <c r="A206" s="747" t="s">
        <v>581</v>
      </c>
      <c r="B206" s="748" t="s">
        <v>582</v>
      </c>
      <c r="C206" s="749" t="s">
        <v>601</v>
      </c>
      <c r="D206" s="750" t="s">
        <v>602</v>
      </c>
      <c r="E206" s="751">
        <v>50113013</v>
      </c>
      <c r="F206" s="750" t="s">
        <v>713</v>
      </c>
      <c r="G206" s="749" t="s">
        <v>614</v>
      </c>
      <c r="H206" s="749">
        <v>193922</v>
      </c>
      <c r="I206" s="749">
        <v>93922</v>
      </c>
      <c r="J206" s="749" t="s">
        <v>876</v>
      </c>
      <c r="K206" s="749" t="s">
        <v>877</v>
      </c>
      <c r="L206" s="752">
        <v>379.81000000000006</v>
      </c>
      <c r="M206" s="752">
        <v>2</v>
      </c>
      <c r="N206" s="753">
        <v>759.62000000000012</v>
      </c>
    </row>
    <row r="207" spans="1:14" ht="14.4" customHeight="1" x14ac:dyDescent="0.3">
      <c r="A207" s="747" t="s">
        <v>581</v>
      </c>
      <c r="B207" s="748" t="s">
        <v>582</v>
      </c>
      <c r="C207" s="749" t="s">
        <v>601</v>
      </c>
      <c r="D207" s="750" t="s">
        <v>602</v>
      </c>
      <c r="E207" s="751">
        <v>50113013</v>
      </c>
      <c r="F207" s="750" t="s">
        <v>713</v>
      </c>
      <c r="G207" s="749" t="s">
        <v>614</v>
      </c>
      <c r="H207" s="749">
        <v>131656</v>
      </c>
      <c r="I207" s="749">
        <v>131656</v>
      </c>
      <c r="J207" s="749" t="s">
        <v>878</v>
      </c>
      <c r="K207" s="749" t="s">
        <v>879</v>
      </c>
      <c r="L207" s="752">
        <v>517</v>
      </c>
      <c r="M207" s="752">
        <v>2.6</v>
      </c>
      <c r="N207" s="753">
        <v>1344.2</v>
      </c>
    </row>
    <row r="208" spans="1:14" ht="14.4" customHeight="1" x14ac:dyDescent="0.3">
      <c r="A208" s="747" t="s">
        <v>581</v>
      </c>
      <c r="B208" s="748" t="s">
        <v>582</v>
      </c>
      <c r="C208" s="749" t="s">
        <v>601</v>
      </c>
      <c r="D208" s="750" t="s">
        <v>602</v>
      </c>
      <c r="E208" s="751">
        <v>50113013</v>
      </c>
      <c r="F208" s="750" t="s">
        <v>713</v>
      </c>
      <c r="G208" s="749" t="s">
        <v>614</v>
      </c>
      <c r="H208" s="749">
        <v>162187</v>
      </c>
      <c r="I208" s="749">
        <v>162187</v>
      </c>
      <c r="J208" s="749" t="s">
        <v>720</v>
      </c>
      <c r="K208" s="749" t="s">
        <v>721</v>
      </c>
      <c r="L208" s="752">
        <v>286</v>
      </c>
      <c r="M208" s="752">
        <v>16.700000000000003</v>
      </c>
      <c r="N208" s="753">
        <v>4776.2000000000007</v>
      </c>
    </row>
    <row r="209" spans="1:14" ht="14.4" customHeight="1" x14ac:dyDescent="0.3">
      <c r="A209" s="747" t="s">
        <v>581</v>
      </c>
      <c r="B209" s="748" t="s">
        <v>582</v>
      </c>
      <c r="C209" s="749" t="s">
        <v>601</v>
      </c>
      <c r="D209" s="750" t="s">
        <v>602</v>
      </c>
      <c r="E209" s="751">
        <v>50113013</v>
      </c>
      <c r="F209" s="750" t="s">
        <v>713</v>
      </c>
      <c r="G209" s="749" t="s">
        <v>618</v>
      </c>
      <c r="H209" s="749">
        <v>849655</v>
      </c>
      <c r="I209" s="749">
        <v>129836</v>
      </c>
      <c r="J209" s="749" t="s">
        <v>722</v>
      </c>
      <c r="K209" s="749" t="s">
        <v>723</v>
      </c>
      <c r="L209" s="752">
        <v>262.90000000000003</v>
      </c>
      <c r="M209" s="752">
        <v>17</v>
      </c>
      <c r="N209" s="753">
        <v>4469.3</v>
      </c>
    </row>
    <row r="210" spans="1:14" ht="14.4" customHeight="1" x14ac:dyDescent="0.3">
      <c r="A210" s="747" t="s">
        <v>581</v>
      </c>
      <c r="B210" s="748" t="s">
        <v>582</v>
      </c>
      <c r="C210" s="749" t="s">
        <v>601</v>
      </c>
      <c r="D210" s="750" t="s">
        <v>602</v>
      </c>
      <c r="E210" s="751">
        <v>50113013</v>
      </c>
      <c r="F210" s="750" t="s">
        <v>713</v>
      </c>
      <c r="G210" s="749" t="s">
        <v>618</v>
      </c>
      <c r="H210" s="749">
        <v>849887</v>
      </c>
      <c r="I210" s="749">
        <v>129834</v>
      </c>
      <c r="J210" s="749" t="s">
        <v>724</v>
      </c>
      <c r="K210" s="749" t="s">
        <v>583</v>
      </c>
      <c r="L210" s="752">
        <v>154</v>
      </c>
      <c r="M210" s="752">
        <v>14</v>
      </c>
      <c r="N210" s="753">
        <v>2156</v>
      </c>
    </row>
    <row r="211" spans="1:14" ht="14.4" customHeight="1" x14ac:dyDescent="0.3">
      <c r="A211" s="747" t="s">
        <v>581</v>
      </c>
      <c r="B211" s="748" t="s">
        <v>582</v>
      </c>
      <c r="C211" s="749" t="s">
        <v>601</v>
      </c>
      <c r="D211" s="750" t="s">
        <v>602</v>
      </c>
      <c r="E211" s="751">
        <v>50113013</v>
      </c>
      <c r="F211" s="750" t="s">
        <v>713</v>
      </c>
      <c r="G211" s="749" t="s">
        <v>614</v>
      </c>
      <c r="H211" s="749">
        <v>844576</v>
      </c>
      <c r="I211" s="749">
        <v>100339</v>
      </c>
      <c r="J211" s="749" t="s">
        <v>831</v>
      </c>
      <c r="K211" s="749" t="s">
        <v>832</v>
      </c>
      <c r="L211" s="752">
        <v>97.600000000000051</v>
      </c>
      <c r="M211" s="752">
        <v>2</v>
      </c>
      <c r="N211" s="753">
        <v>195.2000000000001</v>
      </c>
    </row>
    <row r="212" spans="1:14" ht="14.4" customHeight="1" x14ac:dyDescent="0.3">
      <c r="A212" s="747" t="s">
        <v>581</v>
      </c>
      <c r="B212" s="748" t="s">
        <v>582</v>
      </c>
      <c r="C212" s="749" t="s">
        <v>601</v>
      </c>
      <c r="D212" s="750" t="s">
        <v>602</v>
      </c>
      <c r="E212" s="751">
        <v>50113013</v>
      </c>
      <c r="F212" s="750" t="s">
        <v>713</v>
      </c>
      <c r="G212" s="749" t="s">
        <v>614</v>
      </c>
      <c r="H212" s="749">
        <v>190986</v>
      </c>
      <c r="I212" s="749">
        <v>90986</v>
      </c>
      <c r="J212" s="749" t="s">
        <v>833</v>
      </c>
      <c r="K212" s="749" t="s">
        <v>834</v>
      </c>
      <c r="L212" s="752">
        <v>56.1</v>
      </c>
      <c r="M212" s="752">
        <v>1</v>
      </c>
      <c r="N212" s="753">
        <v>56.1</v>
      </c>
    </row>
    <row r="213" spans="1:14" ht="14.4" customHeight="1" x14ac:dyDescent="0.3">
      <c r="A213" s="747" t="s">
        <v>581</v>
      </c>
      <c r="B213" s="748" t="s">
        <v>582</v>
      </c>
      <c r="C213" s="749" t="s">
        <v>601</v>
      </c>
      <c r="D213" s="750" t="s">
        <v>602</v>
      </c>
      <c r="E213" s="751">
        <v>50113013</v>
      </c>
      <c r="F213" s="750" t="s">
        <v>713</v>
      </c>
      <c r="G213" s="749" t="s">
        <v>614</v>
      </c>
      <c r="H213" s="749">
        <v>96414</v>
      </c>
      <c r="I213" s="749">
        <v>96414</v>
      </c>
      <c r="J213" s="749" t="s">
        <v>880</v>
      </c>
      <c r="K213" s="749" t="s">
        <v>881</v>
      </c>
      <c r="L213" s="752">
        <v>58.1</v>
      </c>
      <c r="M213" s="752">
        <v>2</v>
      </c>
      <c r="N213" s="753">
        <v>116.2</v>
      </c>
    </row>
    <row r="214" spans="1:14" ht="14.4" customHeight="1" x14ac:dyDescent="0.3">
      <c r="A214" s="747" t="s">
        <v>581</v>
      </c>
      <c r="B214" s="748" t="s">
        <v>582</v>
      </c>
      <c r="C214" s="749" t="s">
        <v>601</v>
      </c>
      <c r="D214" s="750" t="s">
        <v>602</v>
      </c>
      <c r="E214" s="751">
        <v>50113013</v>
      </c>
      <c r="F214" s="750" t="s">
        <v>713</v>
      </c>
      <c r="G214" s="749" t="s">
        <v>618</v>
      </c>
      <c r="H214" s="749">
        <v>113453</v>
      </c>
      <c r="I214" s="749">
        <v>113453</v>
      </c>
      <c r="J214" s="749" t="s">
        <v>837</v>
      </c>
      <c r="K214" s="749" t="s">
        <v>838</v>
      </c>
      <c r="L214" s="752">
        <v>458.7</v>
      </c>
      <c r="M214" s="752">
        <v>6</v>
      </c>
      <c r="N214" s="753">
        <v>2752.2</v>
      </c>
    </row>
    <row r="215" spans="1:14" ht="14.4" customHeight="1" x14ac:dyDescent="0.3">
      <c r="A215" s="747" t="s">
        <v>581</v>
      </c>
      <c r="B215" s="748" t="s">
        <v>582</v>
      </c>
      <c r="C215" s="749" t="s">
        <v>601</v>
      </c>
      <c r="D215" s="750" t="s">
        <v>602</v>
      </c>
      <c r="E215" s="751">
        <v>50113013</v>
      </c>
      <c r="F215" s="750" t="s">
        <v>713</v>
      </c>
      <c r="G215" s="749" t="s">
        <v>614</v>
      </c>
      <c r="H215" s="749">
        <v>106264</v>
      </c>
      <c r="I215" s="749">
        <v>6264</v>
      </c>
      <c r="J215" s="749" t="s">
        <v>727</v>
      </c>
      <c r="K215" s="749" t="s">
        <v>728</v>
      </c>
      <c r="L215" s="752">
        <v>31.669999999999995</v>
      </c>
      <c r="M215" s="752">
        <v>4</v>
      </c>
      <c r="N215" s="753">
        <v>126.67999999999998</v>
      </c>
    </row>
    <row r="216" spans="1:14" ht="14.4" customHeight="1" x14ac:dyDescent="0.3">
      <c r="A216" s="747" t="s">
        <v>581</v>
      </c>
      <c r="B216" s="748" t="s">
        <v>582</v>
      </c>
      <c r="C216" s="749" t="s">
        <v>601</v>
      </c>
      <c r="D216" s="750" t="s">
        <v>602</v>
      </c>
      <c r="E216" s="751">
        <v>50113013</v>
      </c>
      <c r="F216" s="750" t="s">
        <v>713</v>
      </c>
      <c r="G216" s="749" t="s">
        <v>614</v>
      </c>
      <c r="H216" s="749">
        <v>847759</v>
      </c>
      <c r="I216" s="749">
        <v>142077</v>
      </c>
      <c r="J216" s="749" t="s">
        <v>882</v>
      </c>
      <c r="K216" s="749" t="s">
        <v>883</v>
      </c>
      <c r="L216" s="752">
        <v>2245.5769999999998</v>
      </c>
      <c r="M216" s="752">
        <v>5</v>
      </c>
      <c r="N216" s="753">
        <v>11227.884999999998</v>
      </c>
    </row>
    <row r="217" spans="1:14" ht="14.4" customHeight="1" x14ac:dyDescent="0.3">
      <c r="A217" s="747" t="s">
        <v>581</v>
      </c>
      <c r="B217" s="748" t="s">
        <v>582</v>
      </c>
      <c r="C217" s="749" t="s">
        <v>601</v>
      </c>
      <c r="D217" s="750" t="s">
        <v>602</v>
      </c>
      <c r="E217" s="751">
        <v>50113013</v>
      </c>
      <c r="F217" s="750" t="s">
        <v>713</v>
      </c>
      <c r="G217" s="749" t="s">
        <v>618</v>
      </c>
      <c r="H217" s="749">
        <v>166269</v>
      </c>
      <c r="I217" s="749">
        <v>166269</v>
      </c>
      <c r="J217" s="749" t="s">
        <v>729</v>
      </c>
      <c r="K217" s="749" t="s">
        <v>730</v>
      </c>
      <c r="L217" s="752">
        <v>52.88000000000001</v>
      </c>
      <c r="M217" s="752">
        <v>62</v>
      </c>
      <c r="N217" s="753">
        <v>3278.5600000000004</v>
      </c>
    </row>
    <row r="218" spans="1:14" ht="14.4" customHeight="1" x14ac:dyDescent="0.3">
      <c r="A218" s="747" t="s">
        <v>581</v>
      </c>
      <c r="B218" s="748" t="s">
        <v>582</v>
      </c>
      <c r="C218" s="749" t="s">
        <v>601</v>
      </c>
      <c r="D218" s="750" t="s">
        <v>602</v>
      </c>
      <c r="E218" s="751">
        <v>50113013</v>
      </c>
      <c r="F218" s="750" t="s">
        <v>713</v>
      </c>
      <c r="G218" s="749" t="s">
        <v>614</v>
      </c>
      <c r="H218" s="749">
        <v>193477</v>
      </c>
      <c r="I218" s="749">
        <v>193477</v>
      </c>
      <c r="J218" s="749" t="s">
        <v>884</v>
      </c>
      <c r="K218" s="749" t="s">
        <v>885</v>
      </c>
      <c r="L218" s="752">
        <v>9982.7999999999993</v>
      </c>
      <c r="M218" s="752">
        <v>2</v>
      </c>
      <c r="N218" s="753">
        <v>19965.599999999999</v>
      </c>
    </row>
    <row r="219" spans="1:14" ht="14.4" customHeight="1" x14ac:dyDescent="0.3">
      <c r="A219" s="747" t="s">
        <v>581</v>
      </c>
      <c r="B219" s="748" t="s">
        <v>582</v>
      </c>
      <c r="C219" s="749" t="s">
        <v>601</v>
      </c>
      <c r="D219" s="750" t="s">
        <v>602</v>
      </c>
      <c r="E219" s="751">
        <v>50113013</v>
      </c>
      <c r="F219" s="750" t="s">
        <v>713</v>
      </c>
      <c r="G219" s="749" t="s">
        <v>618</v>
      </c>
      <c r="H219" s="749">
        <v>103708</v>
      </c>
      <c r="I219" s="749">
        <v>3708</v>
      </c>
      <c r="J219" s="749" t="s">
        <v>886</v>
      </c>
      <c r="K219" s="749" t="s">
        <v>887</v>
      </c>
      <c r="L219" s="752">
        <v>1119.42</v>
      </c>
      <c r="M219" s="752">
        <v>1.9</v>
      </c>
      <c r="N219" s="753">
        <v>2126.8980000000001</v>
      </c>
    </row>
    <row r="220" spans="1:14" ht="14.4" customHeight="1" x14ac:dyDescent="0.3">
      <c r="A220" s="747" t="s">
        <v>581</v>
      </c>
      <c r="B220" s="748" t="s">
        <v>582</v>
      </c>
      <c r="C220" s="749" t="s">
        <v>604</v>
      </c>
      <c r="D220" s="750" t="s">
        <v>605</v>
      </c>
      <c r="E220" s="751">
        <v>50113001</v>
      </c>
      <c r="F220" s="750" t="s">
        <v>613</v>
      </c>
      <c r="G220" s="749" t="s">
        <v>614</v>
      </c>
      <c r="H220" s="749">
        <v>116320</v>
      </c>
      <c r="I220" s="749">
        <v>16320</v>
      </c>
      <c r="J220" s="749" t="s">
        <v>888</v>
      </c>
      <c r="K220" s="749" t="s">
        <v>889</v>
      </c>
      <c r="L220" s="752">
        <v>118.68000000000004</v>
      </c>
      <c r="M220" s="752">
        <v>1</v>
      </c>
      <c r="N220" s="753">
        <v>118.68000000000004</v>
      </c>
    </row>
    <row r="221" spans="1:14" ht="14.4" customHeight="1" x14ac:dyDescent="0.3">
      <c r="A221" s="747" t="s">
        <v>581</v>
      </c>
      <c r="B221" s="748" t="s">
        <v>582</v>
      </c>
      <c r="C221" s="749" t="s">
        <v>604</v>
      </c>
      <c r="D221" s="750" t="s">
        <v>605</v>
      </c>
      <c r="E221" s="751">
        <v>50113001</v>
      </c>
      <c r="F221" s="750" t="s">
        <v>613</v>
      </c>
      <c r="G221" s="749" t="s">
        <v>618</v>
      </c>
      <c r="H221" s="749">
        <v>140536</v>
      </c>
      <c r="I221" s="749">
        <v>40536</v>
      </c>
      <c r="J221" s="749" t="s">
        <v>634</v>
      </c>
      <c r="K221" s="749" t="s">
        <v>635</v>
      </c>
      <c r="L221" s="752">
        <v>68.2</v>
      </c>
      <c r="M221" s="752">
        <v>120</v>
      </c>
      <c r="N221" s="753">
        <v>8184</v>
      </c>
    </row>
    <row r="222" spans="1:14" ht="14.4" customHeight="1" x14ac:dyDescent="0.3">
      <c r="A222" s="747" t="s">
        <v>581</v>
      </c>
      <c r="B222" s="748" t="s">
        <v>582</v>
      </c>
      <c r="C222" s="749" t="s">
        <v>604</v>
      </c>
      <c r="D222" s="750" t="s">
        <v>605</v>
      </c>
      <c r="E222" s="751">
        <v>50113001</v>
      </c>
      <c r="F222" s="750" t="s">
        <v>613</v>
      </c>
      <c r="G222" s="749" t="s">
        <v>614</v>
      </c>
      <c r="H222" s="749">
        <v>100498</v>
      </c>
      <c r="I222" s="749">
        <v>498</v>
      </c>
      <c r="J222" s="749" t="s">
        <v>792</v>
      </c>
      <c r="K222" s="749" t="s">
        <v>793</v>
      </c>
      <c r="L222" s="752">
        <v>108.75</v>
      </c>
      <c r="M222" s="752">
        <v>6</v>
      </c>
      <c r="N222" s="753">
        <v>652.5</v>
      </c>
    </row>
    <row r="223" spans="1:14" ht="14.4" customHeight="1" x14ac:dyDescent="0.3">
      <c r="A223" s="747" t="s">
        <v>581</v>
      </c>
      <c r="B223" s="748" t="s">
        <v>582</v>
      </c>
      <c r="C223" s="749" t="s">
        <v>604</v>
      </c>
      <c r="D223" s="750" t="s">
        <v>605</v>
      </c>
      <c r="E223" s="751">
        <v>50113001</v>
      </c>
      <c r="F223" s="750" t="s">
        <v>613</v>
      </c>
      <c r="G223" s="749" t="s">
        <v>614</v>
      </c>
      <c r="H223" s="749">
        <v>102439</v>
      </c>
      <c r="I223" s="749">
        <v>2439</v>
      </c>
      <c r="J223" s="749" t="s">
        <v>890</v>
      </c>
      <c r="K223" s="749" t="s">
        <v>891</v>
      </c>
      <c r="L223" s="752">
        <v>285.08000000000004</v>
      </c>
      <c r="M223" s="752">
        <v>4</v>
      </c>
      <c r="N223" s="753">
        <v>1140.3200000000002</v>
      </c>
    </row>
    <row r="224" spans="1:14" ht="14.4" customHeight="1" x14ac:dyDescent="0.3">
      <c r="A224" s="747" t="s">
        <v>581</v>
      </c>
      <c r="B224" s="748" t="s">
        <v>582</v>
      </c>
      <c r="C224" s="749" t="s">
        <v>604</v>
      </c>
      <c r="D224" s="750" t="s">
        <v>605</v>
      </c>
      <c r="E224" s="751">
        <v>50113001</v>
      </c>
      <c r="F224" s="750" t="s">
        <v>613</v>
      </c>
      <c r="G224" s="749" t="s">
        <v>614</v>
      </c>
      <c r="H224" s="749">
        <v>100502</v>
      </c>
      <c r="I224" s="749">
        <v>502</v>
      </c>
      <c r="J224" s="749" t="s">
        <v>675</v>
      </c>
      <c r="K224" s="749" t="s">
        <v>794</v>
      </c>
      <c r="L224" s="752">
        <v>238.65999999999997</v>
      </c>
      <c r="M224" s="752">
        <v>30</v>
      </c>
      <c r="N224" s="753">
        <v>7159.7999999999993</v>
      </c>
    </row>
    <row r="225" spans="1:14" ht="14.4" customHeight="1" x14ac:dyDescent="0.3">
      <c r="A225" s="747" t="s">
        <v>581</v>
      </c>
      <c r="B225" s="748" t="s">
        <v>582</v>
      </c>
      <c r="C225" s="749" t="s">
        <v>607</v>
      </c>
      <c r="D225" s="750" t="s">
        <v>608</v>
      </c>
      <c r="E225" s="751">
        <v>50113001</v>
      </c>
      <c r="F225" s="750" t="s">
        <v>613</v>
      </c>
      <c r="G225" s="749" t="s">
        <v>614</v>
      </c>
      <c r="H225" s="749">
        <v>100362</v>
      </c>
      <c r="I225" s="749">
        <v>362</v>
      </c>
      <c r="J225" s="749" t="s">
        <v>733</v>
      </c>
      <c r="K225" s="749" t="s">
        <v>734</v>
      </c>
      <c r="L225" s="752">
        <v>72.599999999999994</v>
      </c>
      <c r="M225" s="752">
        <v>4</v>
      </c>
      <c r="N225" s="753">
        <v>290.39999999999998</v>
      </c>
    </row>
    <row r="226" spans="1:14" ht="14.4" customHeight="1" x14ac:dyDescent="0.3">
      <c r="A226" s="747" t="s">
        <v>581</v>
      </c>
      <c r="B226" s="748" t="s">
        <v>582</v>
      </c>
      <c r="C226" s="749" t="s">
        <v>607</v>
      </c>
      <c r="D226" s="750" t="s">
        <v>608</v>
      </c>
      <c r="E226" s="751">
        <v>50113001</v>
      </c>
      <c r="F226" s="750" t="s">
        <v>613</v>
      </c>
      <c r="G226" s="749" t="s">
        <v>614</v>
      </c>
      <c r="H226" s="749">
        <v>153200</v>
      </c>
      <c r="I226" s="749">
        <v>53200</v>
      </c>
      <c r="J226" s="749" t="s">
        <v>892</v>
      </c>
      <c r="K226" s="749" t="s">
        <v>893</v>
      </c>
      <c r="L226" s="752">
        <v>52.360000000000028</v>
      </c>
      <c r="M226" s="752">
        <v>1</v>
      </c>
      <c r="N226" s="753">
        <v>52.360000000000028</v>
      </c>
    </row>
    <row r="227" spans="1:14" ht="14.4" customHeight="1" x14ac:dyDescent="0.3">
      <c r="A227" s="747" t="s">
        <v>581</v>
      </c>
      <c r="B227" s="748" t="s">
        <v>582</v>
      </c>
      <c r="C227" s="749" t="s">
        <v>607</v>
      </c>
      <c r="D227" s="750" t="s">
        <v>608</v>
      </c>
      <c r="E227" s="751">
        <v>50113001</v>
      </c>
      <c r="F227" s="750" t="s">
        <v>613</v>
      </c>
      <c r="G227" s="749" t="s">
        <v>614</v>
      </c>
      <c r="H227" s="749">
        <v>167547</v>
      </c>
      <c r="I227" s="749">
        <v>67547</v>
      </c>
      <c r="J227" s="749" t="s">
        <v>623</v>
      </c>
      <c r="K227" s="749" t="s">
        <v>624</v>
      </c>
      <c r="L227" s="752">
        <v>47.12</v>
      </c>
      <c r="M227" s="752">
        <v>9</v>
      </c>
      <c r="N227" s="753">
        <v>424.08</v>
      </c>
    </row>
    <row r="228" spans="1:14" ht="14.4" customHeight="1" x14ac:dyDescent="0.3">
      <c r="A228" s="747" t="s">
        <v>581</v>
      </c>
      <c r="B228" s="748" t="s">
        <v>582</v>
      </c>
      <c r="C228" s="749" t="s">
        <v>607</v>
      </c>
      <c r="D228" s="750" t="s">
        <v>608</v>
      </c>
      <c r="E228" s="751">
        <v>50113001</v>
      </c>
      <c r="F228" s="750" t="s">
        <v>613</v>
      </c>
      <c r="G228" s="749" t="s">
        <v>614</v>
      </c>
      <c r="H228" s="749">
        <v>110555</v>
      </c>
      <c r="I228" s="749">
        <v>10555</v>
      </c>
      <c r="J228" s="749" t="s">
        <v>844</v>
      </c>
      <c r="K228" s="749" t="s">
        <v>894</v>
      </c>
      <c r="L228" s="752">
        <v>254.98000000000005</v>
      </c>
      <c r="M228" s="752">
        <v>1</v>
      </c>
      <c r="N228" s="753">
        <v>254.98000000000005</v>
      </c>
    </row>
    <row r="229" spans="1:14" ht="14.4" customHeight="1" x14ac:dyDescent="0.3">
      <c r="A229" s="747" t="s">
        <v>581</v>
      </c>
      <c r="B229" s="748" t="s">
        <v>582</v>
      </c>
      <c r="C229" s="749" t="s">
        <v>607</v>
      </c>
      <c r="D229" s="750" t="s">
        <v>608</v>
      </c>
      <c r="E229" s="751">
        <v>50113001</v>
      </c>
      <c r="F229" s="750" t="s">
        <v>613</v>
      </c>
      <c r="G229" s="749" t="s">
        <v>614</v>
      </c>
      <c r="H229" s="749">
        <v>132992</v>
      </c>
      <c r="I229" s="749">
        <v>32992</v>
      </c>
      <c r="J229" s="749" t="s">
        <v>895</v>
      </c>
      <c r="K229" s="749" t="s">
        <v>896</v>
      </c>
      <c r="L229" s="752">
        <v>108.39</v>
      </c>
      <c r="M229" s="752">
        <v>1</v>
      </c>
      <c r="N229" s="753">
        <v>108.39</v>
      </c>
    </row>
    <row r="230" spans="1:14" ht="14.4" customHeight="1" x14ac:dyDescent="0.3">
      <c r="A230" s="747" t="s">
        <v>581</v>
      </c>
      <c r="B230" s="748" t="s">
        <v>582</v>
      </c>
      <c r="C230" s="749" t="s">
        <v>607</v>
      </c>
      <c r="D230" s="750" t="s">
        <v>608</v>
      </c>
      <c r="E230" s="751">
        <v>50113001</v>
      </c>
      <c r="F230" s="750" t="s">
        <v>613</v>
      </c>
      <c r="G230" s="749" t="s">
        <v>614</v>
      </c>
      <c r="H230" s="749">
        <v>112892</v>
      </c>
      <c r="I230" s="749">
        <v>12892</v>
      </c>
      <c r="J230" s="749" t="s">
        <v>627</v>
      </c>
      <c r="K230" s="749" t="s">
        <v>629</v>
      </c>
      <c r="L230" s="752">
        <v>103.31999999999996</v>
      </c>
      <c r="M230" s="752">
        <v>1</v>
      </c>
      <c r="N230" s="753">
        <v>103.31999999999996</v>
      </c>
    </row>
    <row r="231" spans="1:14" ht="14.4" customHeight="1" x14ac:dyDescent="0.3">
      <c r="A231" s="747" t="s">
        <v>581</v>
      </c>
      <c r="B231" s="748" t="s">
        <v>582</v>
      </c>
      <c r="C231" s="749" t="s">
        <v>607</v>
      </c>
      <c r="D231" s="750" t="s">
        <v>608</v>
      </c>
      <c r="E231" s="751">
        <v>50113001</v>
      </c>
      <c r="F231" s="750" t="s">
        <v>613</v>
      </c>
      <c r="G231" s="749" t="s">
        <v>614</v>
      </c>
      <c r="H231" s="749">
        <v>993603</v>
      </c>
      <c r="I231" s="749">
        <v>0</v>
      </c>
      <c r="J231" s="749" t="s">
        <v>630</v>
      </c>
      <c r="K231" s="749" t="s">
        <v>583</v>
      </c>
      <c r="L231" s="752">
        <v>178.41</v>
      </c>
      <c r="M231" s="752">
        <v>4</v>
      </c>
      <c r="N231" s="753">
        <v>713.64</v>
      </c>
    </row>
    <row r="232" spans="1:14" ht="14.4" customHeight="1" x14ac:dyDescent="0.3">
      <c r="A232" s="747" t="s">
        <v>581</v>
      </c>
      <c r="B232" s="748" t="s">
        <v>582</v>
      </c>
      <c r="C232" s="749" t="s">
        <v>607</v>
      </c>
      <c r="D232" s="750" t="s">
        <v>608</v>
      </c>
      <c r="E232" s="751">
        <v>50113001</v>
      </c>
      <c r="F232" s="750" t="s">
        <v>613</v>
      </c>
      <c r="G232" s="749" t="s">
        <v>614</v>
      </c>
      <c r="H232" s="749">
        <v>194726</v>
      </c>
      <c r="I232" s="749">
        <v>194726</v>
      </c>
      <c r="J232" s="749" t="s">
        <v>848</v>
      </c>
      <c r="K232" s="749" t="s">
        <v>849</v>
      </c>
      <c r="L232" s="752">
        <v>840.86000000000024</v>
      </c>
      <c r="M232" s="752">
        <v>1</v>
      </c>
      <c r="N232" s="753">
        <v>840.86000000000024</v>
      </c>
    </row>
    <row r="233" spans="1:14" ht="14.4" customHeight="1" x14ac:dyDescent="0.3">
      <c r="A233" s="747" t="s">
        <v>581</v>
      </c>
      <c r="B233" s="748" t="s">
        <v>582</v>
      </c>
      <c r="C233" s="749" t="s">
        <v>607</v>
      </c>
      <c r="D233" s="750" t="s">
        <v>608</v>
      </c>
      <c r="E233" s="751">
        <v>50113001</v>
      </c>
      <c r="F233" s="750" t="s">
        <v>613</v>
      </c>
      <c r="G233" s="749" t="s">
        <v>614</v>
      </c>
      <c r="H233" s="749">
        <v>100407</v>
      </c>
      <c r="I233" s="749">
        <v>407</v>
      </c>
      <c r="J233" s="749" t="s">
        <v>897</v>
      </c>
      <c r="K233" s="749" t="s">
        <v>898</v>
      </c>
      <c r="L233" s="752">
        <v>185.24000000000004</v>
      </c>
      <c r="M233" s="752">
        <v>2</v>
      </c>
      <c r="N233" s="753">
        <v>370.48000000000008</v>
      </c>
    </row>
    <row r="234" spans="1:14" ht="14.4" customHeight="1" x14ac:dyDescent="0.3">
      <c r="A234" s="747" t="s">
        <v>581</v>
      </c>
      <c r="B234" s="748" t="s">
        <v>582</v>
      </c>
      <c r="C234" s="749" t="s">
        <v>607</v>
      </c>
      <c r="D234" s="750" t="s">
        <v>608</v>
      </c>
      <c r="E234" s="751">
        <v>50113001</v>
      </c>
      <c r="F234" s="750" t="s">
        <v>613</v>
      </c>
      <c r="G234" s="749" t="s">
        <v>614</v>
      </c>
      <c r="H234" s="749">
        <v>230497</v>
      </c>
      <c r="I234" s="749">
        <v>230497</v>
      </c>
      <c r="J234" s="749" t="s">
        <v>899</v>
      </c>
      <c r="K234" s="749" t="s">
        <v>583</v>
      </c>
      <c r="L234" s="752">
        <v>163.71000000000004</v>
      </c>
      <c r="M234" s="752">
        <v>1</v>
      </c>
      <c r="N234" s="753">
        <v>163.71000000000004</v>
      </c>
    </row>
    <row r="235" spans="1:14" ht="14.4" customHeight="1" x14ac:dyDescent="0.3">
      <c r="A235" s="747" t="s">
        <v>581</v>
      </c>
      <c r="B235" s="748" t="s">
        <v>582</v>
      </c>
      <c r="C235" s="749" t="s">
        <v>607</v>
      </c>
      <c r="D235" s="750" t="s">
        <v>608</v>
      </c>
      <c r="E235" s="751">
        <v>50113001</v>
      </c>
      <c r="F235" s="750" t="s">
        <v>613</v>
      </c>
      <c r="G235" s="749" t="s">
        <v>614</v>
      </c>
      <c r="H235" s="749">
        <v>207940</v>
      </c>
      <c r="I235" s="749">
        <v>207940</v>
      </c>
      <c r="J235" s="749" t="s">
        <v>742</v>
      </c>
      <c r="K235" s="749" t="s">
        <v>743</v>
      </c>
      <c r="L235" s="752">
        <v>73.15000000000002</v>
      </c>
      <c r="M235" s="752">
        <v>1</v>
      </c>
      <c r="N235" s="753">
        <v>73.15000000000002</v>
      </c>
    </row>
    <row r="236" spans="1:14" ht="14.4" customHeight="1" x14ac:dyDescent="0.3">
      <c r="A236" s="747" t="s">
        <v>581</v>
      </c>
      <c r="B236" s="748" t="s">
        <v>582</v>
      </c>
      <c r="C236" s="749" t="s">
        <v>607</v>
      </c>
      <c r="D236" s="750" t="s">
        <v>608</v>
      </c>
      <c r="E236" s="751">
        <v>50113001</v>
      </c>
      <c r="F236" s="750" t="s">
        <v>613</v>
      </c>
      <c r="G236" s="749" t="s">
        <v>618</v>
      </c>
      <c r="H236" s="749">
        <v>214427</v>
      </c>
      <c r="I236" s="749">
        <v>214427</v>
      </c>
      <c r="J236" s="749" t="s">
        <v>744</v>
      </c>
      <c r="K236" s="749" t="s">
        <v>745</v>
      </c>
      <c r="L236" s="752">
        <v>16.582222222222224</v>
      </c>
      <c r="M236" s="752">
        <v>90</v>
      </c>
      <c r="N236" s="753">
        <v>1492.4</v>
      </c>
    </row>
    <row r="237" spans="1:14" ht="14.4" customHeight="1" x14ac:dyDescent="0.3">
      <c r="A237" s="747" t="s">
        <v>581</v>
      </c>
      <c r="B237" s="748" t="s">
        <v>582</v>
      </c>
      <c r="C237" s="749" t="s">
        <v>607</v>
      </c>
      <c r="D237" s="750" t="s">
        <v>608</v>
      </c>
      <c r="E237" s="751">
        <v>50113001</v>
      </c>
      <c r="F237" s="750" t="s">
        <v>613</v>
      </c>
      <c r="G237" s="749" t="s">
        <v>614</v>
      </c>
      <c r="H237" s="749">
        <v>198190</v>
      </c>
      <c r="I237" s="749">
        <v>98190</v>
      </c>
      <c r="J237" s="749" t="s">
        <v>900</v>
      </c>
      <c r="K237" s="749" t="s">
        <v>901</v>
      </c>
      <c r="L237" s="752">
        <v>91.7</v>
      </c>
      <c r="M237" s="752">
        <v>1</v>
      </c>
      <c r="N237" s="753">
        <v>91.7</v>
      </c>
    </row>
    <row r="238" spans="1:14" ht="14.4" customHeight="1" x14ac:dyDescent="0.3">
      <c r="A238" s="747" t="s">
        <v>581</v>
      </c>
      <c r="B238" s="748" t="s">
        <v>582</v>
      </c>
      <c r="C238" s="749" t="s">
        <v>607</v>
      </c>
      <c r="D238" s="750" t="s">
        <v>608</v>
      </c>
      <c r="E238" s="751">
        <v>50113001</v>
      </c>
      <c r="F238" s="750" t="s">
        <v>613</v>
      </c>
      <c r="G238" s="749" t="s">
        <v>614</v>
      </c>
      <c r="H238" s="749">
        <v>193105</v>
      </c>
      <c r="I238" s="749">
        <v>93105</v>
      </c>
      <c r="J238" s="749" t="s">
        <v>902</v>
      </c>
      <c r="K238" s="749" t="s">
        <v>903</v>
      </c>
      <c r="L238" s="752">
        <v>208.57000000000005</v>
      </c>
      <c r="M238" s="752">
        <v>1</v>
      </c>
      <c r="N238" s="753">
        <v>208.57000000000005</v>
      </c>
    </row>
    <row r="239" spans="1:14" ht="14.4" customHeight="1" x14ac:dyDescent="0.3">
      <c r="A239" s="747" t="s">
        <v>581</v>
      </c>
      <c r="B239" s="748" t="s">
        <v>582</v>
      </c>
      <c r="C239" s="749" t="s">
        <v>607</v>
      </c>
      <c r="D239" s="750" t="s">
        <v>608</v>
      </c>
      <c r="E239" s="751">
        <v>50113001</v>
      </c>
      <c r="F239" s="750" t="s">
        <v>613</v>
      </c>
      <c r="G239" s="749" t="s">
        <v>614</v>
      </c>
      <c r="H239" s="749">
        <v>108499</v>
      </c>
      <c r="I239" s="749">
        <v>8499</v>
      </c>
      <c r="J239" s="749" t="s">
        <v>751</v>
      </c>
      <c r="K239" s="749" t="s">
        <v>752</v>
      </c>
      <c r="L239" s="752">
        <v>111.52000000000001</v>
      </c>
      <c r="M239" s="752">
        <v>40</v>
      </c>
      <c r="N239" s="753">
        <v>4460.8</v>
      </c>
    </row>
    <row r="240" spans="1:14" ht="14.4" customHeight="1" x14ac:dyDescent="0.3">
      <c r="A240" s="747" t="s">
        <v>581</v>
      </c>
      <c r="B240" s="748" t="s">
        <v>582</v>
      </c>
      <c r="C240" s="749" t="s">
        <v>607</v>
      </c>
      <c r="D240" s="750" t="s">
        <v>608</v>
      </c>
      <c r="E240" s="751">
        <v>50113001</v>
      </c>
      <c r="F240" s="750" t="s">
        <v>613</v>
      </c>
      <c r="G240" s="749" t="s">
        <v>614</v>
      </c>
      <c r="H240" s="749">
        <v>104071</v>
      </c>
      <c r="I240" s="749">
        <v>4071</v>
      </c>
      <c r="J240" s="749" t="s">
        <v>753</v>
      </c>
      <c r="K240" s="749" t="s">
        <v>755</v>
      </c>
      <c r="L240" s="752">
        <v>152.97000000000003</v>
      </c>
      <c r="M240" s="752">
        <v>1</v>
      </c>
      <c r="N240" s="753">
        <v>152.97000000000003</v>
      </c>
    </row>
    <row r="241" spans="1:14" ht="14.4" customHeight="1" x14ac:dyDescent="0.3">
      <c r="A241" s="747" t="s">
        <v>581</v>
      </c>
      <c r="B241" s="748" t="s">
        <v>582</v>
      </c>
      <c r="C241" s="749" t="s">
        <v>607</v>
      </c>
      <c r="D241" s="750" t="s">
        <v>608</v>
      </c>
      <c r="E241" s="751">
        <v>50113001</v>
      </c>
      <c r="F241" s="750" t="s">
        <v>613</v>
      </c>
      <c r="G241" s="749" t="s">
        <v>614</v>
      </c>
      <c r="H241" s="749">
        <v>905098</v>
      </c>
      <c r="I241" s="749">
        <v>23989</v>
      </c>
      <c r="J241" s="749" t="s">
        <v>904</v>
      </c>
      <c r="K241" s="749" t="s">
        <v>583</v>
      </c>
      <c r="L241" s="752">
        <v>416.99019391205701</v>
      </c>
      <c r="M241" s="752">
        <v>1</v>
      </c>
      <c r="N241" s="753">
        <v>416.99019391205701</v>
      </c>
    </row>
    <row r="242" spans="1:14" ht="14.4" customHeight="1" x14ac:dyDescent="0.3">
      <c r="A242" s="747" t="s">
        <v>581</v>
      </c>
      <c r="B242" s="748" t="s">
        <v>582</v>
      </c>
      <c r="C242" s="749" t="s">
        <v>607</v>
      </c>
      <c r="D242" s="750" t="s">
        <v>608</v>
      </c>
      <c r="E242" s="751">
        <v>50113001</v>
      </c>
      <c r="F242" s="750" t="s">
        <v>613</v>
      </c>
      <c r="G242" s="749" t="s">
        <v>614</v>
      </c>
      <c r="H242" s="749">
        <v>920154</v>
      </c>
      <c r="I242" s="749">
        <v>0</v>
      </c>
      <c r="J242" s="749" t="s">
        <v>905</v>
      </c>
      <c r="K242" s="749" t="s">
        <v>583</v>
      </c>
      <c r="L242" s="752">
        <v>315.38747033607018</v>
      </c>
      <c r="M242" s="752">
        <v>1</v>
      </c>
      <c r="N242" s="753">
        <v>315.38747033607018</v>
      </c>
    </row>
    <row r="243" spans="1:14" ht="14.4" customHeight="1" x14ac:dyDescent="0.3">
      <c r="A243" s="747" t="s">
        <v>581</v>
      </c>
      <c r="B243" s="748" t="s">
        <v>582</v>
      </c>
      <c r="C243" s="749" t="s">
        <v>607</v>
      </c>
      <c r="D243" s="750" t="s">
        <v>608</v>
      </c>
      <c r="E243" s="751">
        <v>50113001</v>
      </c>
      <c r="F243" s="750" t="s">
        <v>613</v>
      </c>
      <c r="G243" s="749" t="s">
        <v>614</v>
      </c>
      <c r="H243" s="749">
        <v>149990</v>
      </c>
      <c r="I243" s="749">
        <v>49990</v>
      </c>
      <c r="J243" s="749" t="s">
        <v>906</v>
      </c>
      <c r="K243" s="749" t="s">
        <v>907</v>
      </c>
      <c r="L243" s="752">
        <v>121.77</v>
      </c>
      <c r="M243" s="752">
        <v>6</v>
      </c>
      <c r="N243" s="753">
        <v>730.62</v>
      </c>
    </row>
    <row r="244" spans="1:14" ht="14.4" customHeight="1" x14ac:dyDescent="0.3">
      <c r="A244" s="747" t="s">
        <v>581</v>
      </c>
      <c r="B244" s="748" t="s">
        <v>582</v>
      </c>
      <c r="C244" s="749" t="s">
        <v>607</v>
      </c>
      <c r="D244" s="750" t="s">
        <v>608</v>
      </c>
      <c r="E244" s="751">
        <v>50113001</v>
      </c>
      <c r="F244" s="750" t="s">
        <v>613</v>
      </c>
      <c r="G244" s="749" t="s">
        <v>614</v>
      </c>
      <c r="H244" s="749">
        <v>196194</v>
      </c>
      <c r="I244" s="749">
        <v>96194</v>
      </c>
      <c r="J244" s="749" t="s">
        <v>908</v>
      </c>
      <c r="K244" s="749" t="s">
        <v>909</v>
      </c>
      <c r="L244" s="752">
        <v>56.200000000000017</v>
      </c>
      <c r="M244" s="752">
        <v>2</v>
      </c>
      <c r="N244" s="753">
        <v>112.40000000000003</v>
      </c>
    </row>
    <row r="245" spans="1:14" ht="14.4" customHeight="1" x14ac:dyDescent="0.3">
      <c r="A245" s="747" t="s">
        <v>581</v>
      </c>
      <c r="B245" s="748" t="s">
        <v>582</v>
      </c>
      <c r="C245" s="749" t="s">
        <v>607</v>
      </c>
      <c r="D245" s="750" t="s">
        <v>608</v>
      </c>
      <c r="E245" s="751">
        <v>50113001</v>
      </c>
      <c r="F245" s="750" t="s">
        <v>613</v>
      </c>
      <c r="G245" s="749" t="s">
        <v>614</v>
      </c>
      <c r="H245" s="749">
        <v>173497</v>
      </c>
      <c r="I245" s="749">
        <v>173497</v>
      </c>
      <c r="J245" s="749" t="s">
        <v>910</v>
      </c>
      <c r="K245" s="749" t="s">
        <v>911</v>
      </c>
      <c r="L245" s="752">
        <v>139.85000000000002</v>
      </c>
      <c r="M245" s="752">
        <v>1</v>
      </c>
      <c r="N245" s="753">
        <v>139.85000000000002</v>
      </c>
    </row>
    <row r="246" spans="1:14" ht="14.4" customHeight="1" x14ac:dyDescent="0.3">
      <c r="A246" s="747" t="s">
        <v>581</v>
      </c>
      <c r="B246" s="748" t="s">
        <v>582</v>
      </c>
      <c r="C246" s="749" t="s">
        <v>607</v>
      </c>
      <c r="D246" s="750" t="s">
        <v>608</v>
      </c>
      <c r="E246" s="751">
        <v>50113001</v>
      </c>
      <c r="F246" s="750" t="s">
        <v>613</v>
      </c>
      <c r="G246" s="749" t="s">
        <v>618</v>
      </c>
      <c r="H246" s="749">
        <v>213489</v>
      </c>
      <c r="I246" s="749">
        <v>213489</v>
      </c>
      <c r="J246" s="749" t="s">
        <v>652</v>
      </c>
      <c r="K246" s="749" t="s">
        <v>653</v>
      </c>
      <c r="L246" s="752">
        <v>630.66</v>
      </c>
      <c r="M246" s="752">
        <v>5</v>
      </c>
      <c r="N246" s="753">
        <v>3153.2999999999997</v>
      </c>
    </row>
    <row r="247" spans="1:14" ht="14.4" customHeight="1" x14ac:dyDescent="0.3">
      <c r="A247" s="747" t="s">
        <v>581</v>
      </c>
      <c r="B247" s="748" t="s">
        <v>582</v>
      </c>
      <c r="C247" s="749" t="s">
        <v>607</v>
      </c>
      <c r="D247" s="750" t="s">
        <v>608</v>
      </c>
      <c r="E247" s="751">
        <v>50113001</v>
      </c>
      <c r="F247" s="750" t="s">
        <v>613</v>
      </c>
      <c r="G247" s="749" t="s">
        <v>618</v>
      </c>
      <c r="H247" s="749">
        <v>213485</v>
      </c>
      <c r="I247" s="749">
        <v>213485</v>
      </c>
      <c r="J247" s="749" t="s">
        <v>652</v>
      </c>
      <c r="K247" s="749" t="s">
        <v>655</v>
      </c>
      <c r="L247" s="752">
        <v>721.2</v>
      </c>
      <c r="M247" s="752">
        <v>1</v>
      </c>
      <c r="N247" s="753">
        <v>721.2</v>
      </c>
    </row>
    <row r="248" spans="1:14" ht="14.4" customHeight="1" x14ac:dyDescent="0.3">
      <c r="A248" s="747" t="s">
        <v>581</v>
      </c>
      <c r="B248" s="748" t="s">
        <v>582</v>
      </c>
      <c r="C248" s="749" t="s">
        <v>607</v>
      </c>
      <c r="D248" s="750" t="s">
        <v>608</v>
      </c>
      <c r="E248" s="751">
        <v>50113001</v>
      </c>
      <c r="F248" s="750" t="s">
        <v>613</v>
      </c>
      <c r="G248" s="749" t="s">
        <v>618</v>
      </c>
      <c r="H248" s="749">
        <v>213487</v>
      </c>
      <c r="I248" s="749">
        <v>213487</v>
      </c>
      <c r="J248" s="749" t="s">
        <v>652</v>
      </c>
      <c r="K248" s="749" t="s">
        <v>656</v>
      </c>
      <c r="L248" s="752">
        <v>271.85000000000002</v>
      </c>
      <c r="M248" s="752">
        <v>1</v>
      </c>
      <c r="N248" s="753">
        <v>271.85000000000002</v>
      </c>
    </row>
    <row r="249" spans="1:14" ht="14.4" customHeight="1" x14ac:dyDescent="0.3">
      <c r="A249" s="747" t="s">
        <v>581</v>
      </c>
      <c r="B249" s="748" t="s">
        <v>582</v>
      </c>
      <c r="C249" s="749" t="s">
        <v>607</v>
      </c>
      <c r="D249" s="750" t="s">
        <v>608</v>
      </c>
      <c r="E249" s="751">
        <v>50113001</v>
      </c>
      <c r="F249" s="750" t="s">
        <v>613</v>
      </c>
      <c r="G249" s="749" t="s">
        <v>618</v>
      </c>
      <c r="H249" s="749">
        <v>213494</v>
      </c>
      <c r="I249" s="749">
        <v>213494</v>
      </c>
      <c r="J249" s="749" t="s">
        <v>652</v>
      </c>
      <c r="K249" s="749" t="s">
        <v>657</v>
      </c>
      <c r="L249" s="752">
        <v>408.94999999999987</v>
      </c>
      <c r="M249" s="752">
        <v>19</v>
      </c>
      <c r="N249" s="753">
        <v>7770.0499999999975</v>
      </c>
    </row>
    <row r="250" spans="1:14" ht="14.4" customHeight="1" x14ac:dyDescent="0.3">
      <c r="A250" s="747" t="s">
        <v>581</v>
      </c>
      <c r="B250" s="748" t="s">
        <v>582</v>
      </c>
      <c r="C250" s="749" t="s">
        <v>607</v>
      </c>
      <c r="D250" s="750" t="s">
        <v>608</v>
      </c>
      <c r="E250" s="751">
        <v>50113001</v>
      </c>
      <c r="F250" s="750" t="s">
        <v>613</v>
      </c>
      <c r="G250" s="749" t="s">
        <v>614</v>
      </c>
      <c r="H250" s="749">
        <v>498429</v>
      </c>
      <c r="I250" s="749">
        <v>217208</v>
      </c>
      <c r="J250" s="749" t="s">
        <v>912</v>
      </c>
      <c r="K250" s="749" t="s">
        <v>913</v>
      </c>
      <c r="L250" s="752">
        <v>183.45000000000002</v>
      </c>
      <c r="M250" s="752">
        <v>1</v>
      </c>
      <c r="N250" s="753">
        <v>183.45000000000002</v>
      </c>
    </row>
    <row r="251" spans="1:14" ht="14.4" customHeight="1" x14ac:dyDescent="0.3">
      <c r="A251" s="747" t="s">
        <v>581</v>
      </c>
      <c r="B251" s="748" t="s">
        <v>582</v>
      </c>
      <c r="C251" s="749" t="s">
        <v>607</v>
      </c>
      <c r="D251" s="750" t="s">
        <v>608</v>
      </c>
      <c r="E251" s="751">
        <v>50113001</v>
      </c>
      <c r="F251" s="750" t="s">
        <v>613</v>
      </c>
      <c r="G251" s="749" t="s">
        <v>618</v>
      </c>
      <c r="H251" s="749">
        <v>214036</v>
      </c>
      <c r="I251" s="749">
        <v>214036</v>
      </c>
      <c r="J251" s="749" t="s">
        <v>914</v>
      </c>
      <c r="K251" s="749" t="s">
        <v>915</v>
      </c>
      <c r="L251" s="752">
        <v>40.390000000000008</v>
      </c>
      <c r="M251" s="752">
        <v>11</v>
      </c>
      <c r="N251" s="753">
        <v>444.29000000000008</v>
      </c>
    </row>
    <row r="252" spans="1:14" ht="14.4" customHeight="1" x14ac:dyDescent="0.3">
      <c r="A252" s="747" t="s">
        <v>581</v>
      </c>
      <c r="B252" s="748" t="s">
        <v>582</v>
      </c>
      <c r="C252" s="749" t="s">
        <v>607</v>
      </c>
      <c r="D252" s="750" t="s">
        <v>608</v>
      </c>
      <c r="E252" s="751">
        <v>50113001</v>
      </c>
      <c r="F252" s="750" t="s">
        <v>613</v>
      </c>
      <c r="G252" s="749" t="s">
        <v>614</v>
      </c>
      <c r="H252" s="749">
        <v>31915</v>
      </c>
      <c r="I252" s="749">
        <v>31915</v>
      </c>
      <c r="J252" s="749" t="s">
        <v>760</v>
      </c>
      <c r="K252" s="749" t="s">
        <v>761</v>
      </c>
      <c r="L252" s="752">
        <v>173.68999999999997</v>
      </c>
      <c r="M252" s="752">
        <v>16</v>
      </c>
      <c r="N252" s="753">
        <v>2779.0399999999995</v>
      </c>
    </row>
    <row r="253" spans="1:14" ht="14.4" customHeight="1" x14ac:dyDescent="0.3">
      <c r="A253" s="747" t="s">
        <v>581</v>
      </c>
      <c r="B253" s="748" t="s">
        <v>582</v>
      </c>
      <c r="C253" s="749" t="s">
        <v>607</v>
      </c>
      <c r="D253" s="750" t="s">
        <v>608</v>
      </c>
      <c r="E253" s="751">
        <v>50113001</v>
      </c>
      <c r="F253" s="750" t="s">
        <v>613</v>
      </c>
      <c r="G253" s="749" t="s">
        <v>618</v>
      </c>
      <c r="H253" s="749">
        <v>216670</v>
      </c>
      <c r="I253" s="749">
        <v>216670</v>
      </c>
      <c r="J253" s="749" t="s">
        <v>766</v>
      </c>
      <c r="K253" s="749" t="s">
        <v>767</v>
      </c>
      <c r="L253" s="752">
        <v>314.27</v>
      </c>
      <c r="M253" s="752">
        <v>5</v>
      </c>
      <c r="N253" s="753">
        <v>1571.35</v>
      </c>
    </row>
    <row r="254" spans="1:14" ht="14.4" customHeight="1" x14ac:dyDescent="0.3">
      <c r="A254" s="747" t="s">
        <v>581</v>
      </c>
      <c r="B254" s="748" t="s">
        <v>582</v>
      </c>
      <c r="C254" s="749" t="s">
        <v>607</v>
      </c>
      <c r="D254" s="750" t="s">
        <v>608</v>
      </c>
      <c r="E254" s="751">
        <v>50113001</v>
      </c>
      <c r="F254" s="750" t="s">
        <v>613</v>
      </c>
      <c r="G254" s="749" t="s">
        <v>614</v>
      </c>
      <c r="H254" s="749">
        <v>51383</v>
      </c>
      <c r="I254" s="749">
        <v>51383</v>
      </c>
      <c r="J254" s="749" t="s">
        <v>768</v>
      </c>
      <c r="K254" s="749" t="s">
        <v>770</v>
      </c>
      <c r="L254" s="752">
        <v>93.5</v>
      </c>
      <c r="M254" s="752">
        <v>28</v>
      </c>
      <c r="N254" s="753">
        <v>2618</v>
      </c>
    </row>
    <row r="255" spans="1:14" ht="14.4" customHeight="1" x14ac:dyDescent="0.3">
      <c r="A255" s="747" t="s">
        <v>581</v>
      </c>
      <c r="B255" s="748" t="s">
        <v>582</v>
      </c>
      <c r="C255" s="749" t="s">
        <v>607</v>
      </c>
      <c r="D255" s="750" t="s">
        <v>608</v>
      </c>
      <c r="E255" s="751">
        <v>50113001</v>
      </c>
      <c r="F255" s="750" t="s">
        <v>613</v>
      </c>
      <c r="G255" s="749" t="s">
        <v>614</v>
      </c>
      <c r="H255" s="749">
        <v>51367</v>
      </c>
      <c r="I255" s="749">
        <v>51367</v>
      </c>
      <c r="J255" s="749" t="s">
        <v>768</v>
      </c>
      <c r="K255" s="749" t="s">
        <v>769</v>
      </c>
      <c r="L255" s="752">
        <v>92.950000000000017</v>
      </c>
      <c r="M255" s="752">
        <v>13</v>
      </c>
      <c r="N255" s="753">
        <v>1208.3500000000001</v>
      </c>
    </row>
    <row r="256" spans="1:14" ht="14.4" customHeight="1" x14ac:dyDescent="0.3">
      <c r="A256" s="747" t="s">
        <v>581</v>
      </c>
      <c r="B256" s="748" t="s">
        <v>582</v>
      </c>
      <c r="C256" s="749" t="s">
        <v>607</v>
      </c>
      <c r="D256" s="750" t="s">
        <v>608</v>
      </c>
      <c r="E256" s="751">
        <v>50113001</v>
      </c>
      <c r="F256" s="750" t="s">
        <v>613</v>
      </c>
      <c r="G256" s="749" t="s">
        <v>614</v>
      </c>
      <c r="H256" s="749">
        <v>51366</v>
      </c>
      <c r="I256" s="749">
        <v>51366</v>
      </c>
      <c r="J256" s="749" t="s">
        <v>768</v>
      </c>
      <c r="K256" s="749" t="s">
        <v>771</v>
      </c>
      <c r="L256" s="752">
        <v>171.6</v>
      </c>
      <c r="M256" s="752">
        <v>70</v>
      </c>
      <c r="N256" s="753">
        <v>12012</v>
      </c>
    </row>
    <row r="257" spans="1:14" ht="14.4" customHeight="1" x14ac:dyDescent="0.3">
      <c r="A257" s="747" t="s">
        <v>581</v>
      </c>
      <c r="B257" s="748" t="s">
        <v>582</v>
      </c>
      <c r="C257" s="749" t="s">
        <v>607</v>
      </c>
      <c r="D257" s="750" t="s">
        <v>608</v>
      </c>
      <c r="E257" s="751">
        <v>50113001</v>
      </c>
      <c r="F257" s="750" t="s">
        <v>613</v>
      </c>
      <c r="G257" s="749" t="s">
        <v>614</v>
      </c>
      <c r="H257" s="749">
        <v>208990</v>
      </c>
      <c r="I257" s="749">
        <v>208990</v>
      </c>
      <c r="J257" s="749" t="s">
        <v>774</v>
      </c>
      <c r="K257" s="749" t="s">
        <v>775</v>
      </c>
      <c r="L257" s="752">
        <v>661.16875000000005</v>
      </c>
      <c r="M257" s="752">
        <v>8</v>
      </c>
      <c r="N257" s="753">
        <v>5289.35</v>
      </c>
    </row>
    <row r="258" spans="1:14" ht="14.4" customHeight="1" x14ac:dyDescent="0.3">
      <c r="A258" s="747" t="s">
        <v>581</v>
      </c>
      <c r="B258" s="748" t="s">
        <v>582</v>
      </c>
      <c r="C258" s="749" t="s">
        <v>607</v>
      </c>
      <c r="D258" s="750" t="s">
        <v>608</v>
      </c>
      <c r="E258" s="751">
        <v>50113001</v>
      </c>
      <c r="F258" s="750" t="s">
        <v>613</v>
      </c>
      <c r="G258" s="749" t="s">
        <v>614</v>
      </c>
      <c r="H258" s="749">
        <v>100489</v>
      </c>
      <c r="I258" s="749">
        <v>489</v>
      </c>
      <c r="J258" s="749" t="s">
        <v>664</v>
      </c>
      <c r="K258" s="749" t="s">
        <v>665</v>
      </c>
      <c r="L258" s="752">
        <v>47.34</v>
      </c>
      <c r="M258" s="752">
        <v>5</v>
      </c>
      <c r="N258" s="753">
        <v>236.70000000000002</v>
      </c>
    </row>
    <row r="259" spans="1:14" ht="14.4" customHeight="1" x14ac:dyDescent="0.3">
      <c r="A259" s="747" t="s">
        <v>581</v>
      </c>
      <c r="B259" s="748" t="s">
        <v>582</v>
      </c>
      <c r="C259" s="749" t="s">
        <v>607</v>
      </c>
      <c r="D259" s="750" t="s">
        <v>608</v>
      </c>
      <c r="E259" s="751">
        <v>50113001</v>
      </c>
      <c r="F259" s="750" t="s">
        <v>613</v>
      </c>
      <c r="G259" s="749" t="s">
        <v>614</v>
      </c>
      <c r="H259" s="749">
        <v>188217</v>
      </c>
      <c r="I259" s="749">
        <v>88217</v>
      </c>
      <c r="J259" s="749" t="s">
        <v>667</v>
      </c>
      <c r="K259" s="749" t="s">
        <v>668</v>
      </c>
      <c r="L259" s="752">
        <v>129.31</v>
      </c>
      <c r="M259" s="752">
        <v>1</v>
      </c>
      <c r="N259" s="753">
        <v>129.31</v>
      </c>
    </row>
    <row r="260" spans="1:14" ht="14.4" customHeight="1" x14ac:dyDescent="0.3">
      <c r="A260" s="747" t="s">
        <v>581</v>
      </c>
      <c r="B260" s="748" t="s">
        <v>582</v>
      </c>
      <c r="C260" s="749" t="s">
        <v>607</v>
      </c>
      <c r="D260" s="750" t="s">
        <v>608</v>
      </c>
      <c r="E260" s="751">
        <v>50113001</v>
      </c>
      <c r="F260" s="750" t="s">
        <v>613</v>
      </c>
      <c r="G260" s="749" t="s">
        <v>614</v>
      </c>
      <c r="H260" s="749">
        <v>189997</v>
      </c>
      <c r="I260" s="749">
        <v>89997</v>
      </c>
      <c r="J260" s="749" t="s">
        <v>916</v>
      </c>
      <c r="K260" s="749" t="s">
        <v>917</v>
      </c>
      <c r="L260" s="752">
        <v>173.89000000000001</v>
      </c>
      <c r="M260" s="752">
        <v>1</v>
      </c>
      <c r="N260" s="753">
        <v>173.89000000000001</v>
      </c>
    </row>
    <row r="261" spans="1:14" ht="14.4" customHeight="1" x14ac:dyDescent="0.3">
      <c r="A261" s="747" t="s">
        <v>581</v>
      </c>
      <c r="B261" s="748" t="s">
        <v>582</v>
      </c>
      <c r="C261" s="749" t="s">
        <v>607</v>
      </c>
      <c r="D261" s="750" t="s">
        <v>608</v>
      </c>
      <c r="E261" s="751">
        <v>50113001</v>
      </c>
      <c r="F261" s="750" t="s">
        <v>613</v>
      </c>
      <c r="G261" s="749" t="s">
        <v>618</v>
      </c>
      <c r="H261" s="749">
        <v>844554</v>
      </c>
      <c r="I261" s="749">
        <v>114065</v>
      </c>
      <c r="J261" s="749" t="s">
        <v>918</v>
      </c>
      <c r="K261" s="749" t="s">
        <v>919</v>
      </c>
      <c r="L261" s="752">
        <v>18.290000000000003</v>
      </c>
      <c r="M261" s="752">
        <v>1</v>
      </c>
      <c r="N261" s="753">
        <v>18.290000000000003</v>
      </c>
    </row>
    <row r="262" spans="1:14" ht="14.4" customHeight="1" x14ac:dyDescent="0.3">
      <c r="A262" s="747" t="s">
        <v>581</v>
      </c>
      <c r="B262" s="748" t="s">
        <v>582</v>
      </c>
      <c r="C262" s="749" t="s">
        <v>607</v>
      </c>
      <c r="D262" s="750" t="s">
        <v>608</v>
      </c>
      <c r="E262" s="751">
        <v>50113001</v>
      </c>
      <c r="F262" s="750" t="s">
        <v>613</v>
      </c>
      <c r="G262" s="749" t="s">
        <v>614</v>
      </c>
      <c r="H262" s="749">
        <v>67558</v>
      </c>
      <c r="I262" s="749">
        <v>67558</v>
      </c>
      <c r="J262" s="749" t="s">
        <v>788</v>
      </c>
      <c r="K262" s="749" t="s">
        <v>789</v>
      </c>
      <c r="L262" s="752">
        <v>27.49</v>
      </c>
      <c r="M262" s="752">
        <v>8</v>
      </c>
      <c r="N262" s="753">
        <v>219.92</v>
      </c>
    </row>
    <row r="263" spans="1:14" ht="14.4" customHeight="1" x14ac:dyDescent="0.3">
      <c r="A263" s="747" t="s">
        <v>581</v>
      </c>
      <c r="B263" s="748" t="s">
        <v>582</v>
      </c>
      <c r="C263" s="749" t="s">
        <v>607</v>
      </c>
      <c r="D263" s="750" t="s">
        <v>608</v>
      </c>
      <c r="E263" s="751">
        <v>50113001</v>
      </c>
      <c r="F263" s="750" t="s">
        <v>613</v>
      </c>
      <c r="G263" s="749" t="s">
        <v>614</v>
      </c>
      <c r="H263" s="749">
        <v>100498</v>
      </c>
      <c r="I263" s="749">
        <v>498</v>
      </c>
      <c r="J263" s="749" t="s">
        <v>792</v>
      </c>
      <c r="K263" s="749" t="s">
        <v>793</v>
      </c>
      <c r="L263" s="752">
        <v>108.75</v>
      </c>
      <c r="M263" s="752">
        <v>65</v>
      </c>
      <c r="N263" s="753">
        <v>7068.75</v>
      </c>
    </row>
    <row r="264" spans="1:14" ht="14.4" customHeight="1" x14ac:dyDescent="0.3">
      <c r="A264" s="747" t="s">
        <v>581</v>
      </c>
      <c r="B264" s="748" t="s">
        <v>582</v>
      </c>
      <c r="C264" s="749" t="s">
        <v>607</v>
      </c>
      <c r="D264" s="750" t="s">
        <v>608</v>
      </c>
      <c r="E264" s="751">
        <v>50113001</v>
      </c>
      <c r="F264" s="750" t="s">
        <v>613</v>
      </c>
      <c r="G264" s="749" t="s">
        <v>614</v>
      </c>
      <c r="H264" s="749">
        <v>215978</v>
      </c>
      <c r="I264" s="749">
        <v>215978</v>
      </c>
      <c r="J264" s="749" t="s">
        <v>673</v>
      </c>
      <c r="K264" s="749" t="s">
        <v>674</v>
      </c>
      <c r="L264" s="752">
        <v>120.44800000000002</v>
      </c>
      <c r="M264" s="752">
        <v>5</v>
      </c>
      <c r="N264" s="753">
        <v>602.24000000000012</v>
      </c>
    </row>
    <row r="265" spans="1:14" ht="14.4" customHeight="1" x14ac:dyDescent="0.3">
      <c r="A265" s="747" t="s">
        <v>581</v>
      </c>
      <c r="B265" s="748" t="s">
        <v>582</v>
      </c>
      <c r="C265" s="749" t="s">
        <v>607</v>
      </c>
      <c r="D265" s="750" t="s">
        <v>608</v>
      </c>
      <c r="E265" s="751">
        <v>50113001</v>
      </c>
      <c r="F265" s="750" t="s">
        <v>613</v>
      </c>
      <c r="G265" s="749" t="s">
        <v>583</v>
      </c>
      <c r="H265" s="749">
        <v>216736</v>
      </c>
      <c r="I265" s="749">
        <v>216736</v>
      </c>
      <c r="J265" s="749" t="s">
        <v>677</v>
      </c>
      <c r="K265" s="749" t="s">
        <v>678</v>
      </c>
      <c r="L265" s="752">
        <v>197.75</v>
      </c>
      <c r="M265" s="752">
        <v>2</v>
      </c>
      <c r="N265" s="753">
        <v>395.5</v>
      </c>
    </row>
    <row r="266" spans="1:14" ht="14.4" customHeight="1" x14ac:dyDescent="0.3">
      <c r="A266" s="747" t="s">
        <v>581</v>
      </c>
      <c r="B266" s="748" t="s">
        <v>582</v>
      </c>
      <c r="C266" s="749" t="s">
        <v>607</v>
      </c>
      <c r="D266" s="750" t="s">
        <v>608</v>
      </c>
      <c r="E266" s="751">
        <v>50113001</v>
      </c>
      <c r="F266" s="750" t="s">
        <v>613</v>
      </c>
      <c r="G266" s="749" t="s">
        <v>618</v>
      </c>
      <c r="H266" s="749">
        <v>146071</v>
      </c>
      <c r="I266" s="749">
        <v>146071</v>
      </c>
      <c r="J266" s="749" t="s">
        <v>799</v>
      </c>
      <c r="K266" s="749" t="s">
        <v>800</v>
      </c>
      <c r="L266" s="752">
        <v>138.51000000000005</v>
      </c>
      <c r="M266" s="752">
        <v>1</v>
      </c>
      <c r="N266" s="753">
        <v>138.51000000000005</v>
      </c>
    </row>
    <row r="267" spans="1:14" ht="14.4" customHeight="1" x14ac:dyDescent="0.3">
      <c r="A267" s="747" t="s">
        <v>581</v>
      </c>
      <c r="B267" s="748" t="s">
        <v>582</v>
      </c>
      <c r="C267" s="749" t="s">
        <v>607</v>
      </c>
      <c r="D267" s="750" t="s">
        <v>608</v>
      </c>
      <c r="E267" s="751">
        <v>50113001</v>
      </c>
      <c r="F267" s="750" t="s">
        <v>613</v>
      </c>
      <c r="G267" s="749" t="s">
        <v>614</v>
      </c>
      <c r="H267" s="749">
        <v>223144</v>
      </c>
      <c r="I267" s="749">
        <v>223144</v>
      </c>
      <c r="J267" s="749" t="s">
        <v>920</v>
      </c>
      <c r="K267" s="749" t="s">
        <v>921</v>
      </c>
      <c r="L267" s="752">
        <v>85.259999999999991</v>
      </c>
      <c r="M267" s="752">
        <v>2</v>
      </c>
      <c r="N267" s="753">
        <v>170.51999999999998</v>
      </c>
    </row>
    <row r="268" spans="1:14" ht="14.4" customHeight="1" x14ac:dyDescent="0.3">
      <c r="A268" s="747" t="s">
        <v>581</v>
      </c>
      <c r="B268" s="748" t="s">
        <v>582</v>
      </c>
      <c r="C268" s="749" t="s">
        <v>607</v>
      </c>
      <c r="D268" s="750" t="s">
        <v>608</v>
      </c>
      <c r="E268" s="751">
        <v>50113001</v>
      </c>
      <c r="F268" s="750" t="s">
        <v>613</v>
      </c>
      <c r="G268" s="749" t="s">
        <v>614</v>
      </c>
      <c r="H268" s="749">
        <v>109414</v>
      </c>
      <c r="I268" s="749">
        <v>119687</v>
      </c>
      <c r="J268" s="749" t="s">
        <v>922</v>
      </c>
      <c r="K268" s="749" t="s">
        <v>923</v>
      </c>
      <c r="L268" s="752">
        <v>63.939999999999984</v>
      </c>
      <c r="M268" s="752">
        <v>1</v>
      </c>
      <c r="N268" s="753">
        <v>63.939999999999984</v>
      </c>
    </row>
    <row r="269" spans="1:14" ht="14.4" customHeight="1" x14ac:dyDescent="0.3">
      <c r="A269" s="747" t="s">
        <v>581</v>
      </c>
      <c r="B269" s="748" t="s">
        <v>582</v>
      </c>
      <c r="C269" s="749" t="s">
        <v>607</v>
      </c>
      <c r="D269" s="750" t="s">
        <v>608</v>
      </c>
      <c r="E269" s="751">
        <v>50113001</v>
      </c>
      <c r="F269" s="750" t="s">
        <v>613</v>
      </c>
      <c r="G269" s="749" t="s">
        <v>614</v>
      </c>
      <c r="H269" s="749">
        <v>110086</v>
      </c>
      <c r="I269" s="749">
        <v>10086</v>
      </c>
      <c r="J269" s="749" t="s">
        <v>924</v>
      </c>
      <c r="K269" s="749" t="s">
        <v>925</v>
      </c>
      <c r="L269" s="752">
        <v>1592.8000000000002</v>
      </c>
      <c r="M269" s="752">
        <v>6</v>
      </c>
      <c r="N269" s="753">
        <v>9556.8000000000011</v>
      </c>
    </row>
    <row r="270" spans="1:14" ht="14.4" customHeight="1" x14ac:dyDescent="0.3">
      <c r="A270" s="747" t="s">
        <v>581</v>
      </c>
      <c r="B270" s="748" t="s">
        <v>582</v>
      </c>
      <c r="C270" s="749" t="s">
        <v>607</v>
      </c>
      <c r="D270" s="750" t="s">
        <v>608</v>
      </c>
      <c r="E270" s="751">
        <v>50113001</v>
      </c>
      <c r="F270" s="750" t="s">
        <v>613</v>
      </c>
      <c r="G270" s="749" t="s">
        <v>614</v>
      </c>
      <c r="H270" s="749">
        <v>100536</v>
      </c>
      <c r="I270" s="749">
        <v>536</v>
      </c>
      <c r="J270" s="749" t="s">
        <v>926</v>
      </c>
      <c r="K270" s="749" t="s">
        <v>734</v>
      </c>
      <c r="L270" s="752">
        <v>140.24000000000004</v>
      </c>
      <c r="M270" s="752">
        <v>12</v>
      </c>
      <c r="N270" s="753">
        <v>1682.8800000000006</v>
      </c>
    </row>
    <row r="271" spans="1:14" ht="14.4" customHeight="1" x14ac:dyDescent="0.3">
      <c r="A271" s="747" t="s">
        <v>581</v>
      </c>
      <c r="B271" s="748" t="s">
        <v>582</v>
      </c>
      <c r="C271" s="749" t="s">
        <v>607</v>
      </c>
      <c r="D271" s="750" t="s">
        <v>608</v>
      </c>
      <c r="E271" s="751">
        <v>50113001</v>
      </c>
      <c r="F271" s="750" t="s">
        <v>613</v>
      </c>
      <c r="G271" s="749" t="s">
        <v>618</v>
      </c>
      <c r="H271" s="749">
        <v>155824</v>
      </c>
      <c r="I271" s="749">
        <v>55824</v>
      </c>
      <c r="J271" s="749" t="s">
        <v>681</v>
      </c>
      <c r="K271" s="749" t="s">
        <v>684</v>
      </c>
      <c r="L271" s="752">
        <v>50.640000000000008</v>
      </c>
      <c r="M271" s="752">
        <v>36</v>
      </c>
      <c r="N271" s="753">
        <v>1823.0400000000002</v>
      </c>
    </row>
    <row r="272" spans="1:14" ht="14.4" customHeight="1" x14ac:dyDescent="0.3">
      <c r="A272" s="747" t="s">
        <v>581</v>
      </c>
      <c r="B272" s="748" t="s">
        <v>582</v>
      </c>
      <c r="C272" s="749" t="s">
        <v>607</v>
      </c>
      <c r="D272" s="750" t="s">
        <v>608</v>
      </c>
      <c r="E272" s="751">
        <v>50113001</v>
      </c>
      <c r="F272" s="750" t="s">
        <v>613</v>
      </c>
      <c r="G272" s="749" t="s">
        <v>618</v>
      </c>
      <c r="H272" s="749">
        <v>126786</v>
      </c>
      <c r="I272" s="749">
        <v>26786</v>
      </c>
      <c r="J272" s="749" t="s">
        <v>927</v>
      </c>
      <c r="K272" s="749" t="s">
        <v>928</v>
      </c>
      <c r="L272" s="752">
        <v>405.99666666666667</v>
      </c>
      <c r="M272" s="752">
        <v>3</v>
      </c>
      <c r="N272" s="753">
        <v>1217.99</v>
      </c>
    </row>
    <row r="273" spans="1:14" ht="14.4" customHeight="1" x14ac:dyDescent="0.3">
      <c r="A273" s="747" t="s">
        <v>581</v>
      </c>
      <c r="B273" s="748" t="s">
        <v>582</v>
      </c>
      <c r="C273" s="749" t="s">
        <v>607</v>
      </c>
      <c r="D273" s="750" t="s">
        <v>608</v>
      </c>
      <c r="E273" s="751">
        <v>50113001</v>
      </c>
      <c r="F273" s="750" t="s">
        <v>613</v>
      </c>
      <c r="G273" s="749" t="s">
        <v>614</v>
      </c>
      <c r="H273" s="749">
        <v>843581</v>
      </c>
      <c r="I273" s="749">
        <v>0</v>
      </c>
      <c r="J273" s="749" t="s">
        <v>929</v>
      </c>
      <c r="K273" s="749" t="s">
        <v>583</v>
      </c>
      <c r="L273" s="752">
        <v>86.27000000000001</v>
      </c>
      <c r="M273" s="752">
        <v>2</v>
      </c>
      <c r="N273" s="753">
        <v>172.54000000000002</v>
      </c>
    </row>
    <row r="274" spans="1:14" ht="14.4" customHeight="1" x14ac:dyDescent="0.3">
      <c r="A274" s="747" t="s">
        <v>581</v>
      </c>
      <c r="B274" s="748" t="s">
        <v>582</v>
      </c>
      <c r="C274" s="749" t="s">
        <v>607</v>
      </c>
      <c r="D274" s="750" t="s">
        <v>608</v>
      </c>
      <c r="E274" s="751">
        <v>50113001</v>
      </c>
      <c r="F274" s="750" t="s">
        <v>613</v>
      </c>
      <c r="G274" s="749" t="s">
        <v>614</v>
      </c>
      <c r="H274" s="749">
        <v>162579</v>
      </c>
      <c r="I274" s="749">
        <v>162579</v>
      </c>
      <c r="J274" s="749" t="s">
        <v>930</v>
      </c>
      <c r="K274" s="749" t="s">
        <v>931</v>
      </c>
      <c r="L274" s="752">
        <v>44.88</v>
      </c>
      <c r="M274" s="752">
        <v>2</v>
      </c>
      <c r="N274" s="753">
        <v>89.76</v>
      </c>
    </row>
    <row r="275" spans="1:14" ht="14.4" customHeight="1" x14ac:dyDescent="0.3">
      <c r="A275" s="747" t="s">
        <v>581</v>
      </c>
      <c r="B275" s="748" t="s">
        <v>582</v>
      </c>
      <c r="C275" s="749" t="s">
        <v>607</v>
      </c>
      <c r="D275" s="750" t="s">
        <v>608</v>
      </c>
      <c r="E275" s="751">
        <v>50113001</v>
      </c>
      <c r="F275" s="750" t="s">
        <v>613</v>
      </c>
      <c r="G275" s="749" t="s">
        <v>618</v>
      </c>
      <c r="H275" s="749">
        <v>850729</v>
      </c>
      <c r="I275" s="749">
        <v>157875</v>
      </c>
      <c r="J275" s="749" t="s">
        <v>807</v>
      </c>
      <c r="K275" s="749" t="s">
        <v>808</v>
      </c>
      <c r="L275" s="752">
        <v>225.5</v>
      </c>
      <c r="M275" s="752">
        <v>4</v>
      </c>
      <c r="N275" s="753">
        <v>902</v>
      </c>
    </row>
    <row r="276" spans="1:14" ht="14.4" customHeight="1" x14ac:dyDescent="0.3">
      <c r="A276" s="747" t="s">
        <v>581</v>
      </c>
      <c r="B276" s="748" t="s">
        <v>582</v>
      </c>
      <c r="C276" s="749" t="s">
        <v>607</v>
      </c>
      <c r="D276" s="750" t="s">
        <v>608</v>
      </c>
      <c r="E276" s="751">
        <v>50113001</v>
      </c>
      <c r="F276" s="750" t="s">
        <v>613</v>
      </c>
      <c r="G276" s="749" t="s">
        <v>614</v>
      </c>
      <c r="H276" s="749">
        <v>102963</v>
      </c>
      <c r="I276" s="749">
        <v>2963</v>
      </c>
      <c r="J276" s="749" t="s">
        <v>689</v>
      </c>
      <c r="K276" s="749" t="s">
        <v>690</v>
      </c>
      <c r="L276" s="752">
        <v>97.109999999999971</v>
      </c>
      <c r="M276" s="752">
        <v>2</v>
      </c>
      <c r="N276" s="753">
        <v>194.21999999999994</v>
      </c>
    </row>
    <row r="277" spans="1:14" ht="14.4" customHeight="1" x14ac:dyDescent="0.3">
      <c r="A277" s="747" t="s">
        <v>581</v>
      </c>
      <c r="B277" s="748" t="s">
        <v>582</v>
      </c>
      <c r="C277" s="749" t="s">
        <v>607</v>
      </c>
      <c r="D277" s="750" t="s">
        <v>608</v>
      </c>
      <c r="E277" s="751">
        <v>50113001</v>
      </c>
      <c r="F277" s="750" t="s">
        <v>613</v>
      </c>
      <c r="G277" s="749" t="s">
        <v>618</v>
      </c>
      <c r="H277" s="749">
        <v>845220</v>
      </c>
      <c r="I277" s="749">
        <v>101211</v>
      </c>
      <c r="J277" s="749" t="s">
        <v>809</v>
      </c>
      <c r="K277" s="749" t="s">
        <v>810</v>
      </c>
      <c r="L277" s="752">
        <v>219.57000000000005</v>
      </c>
      <c r="M277" s="752">
        <v>1</v>
      </c>
      <c r="N277" s="753">
        <v>219.57000000000005</v>
      </c>
    </row>
    <row r="278" spans="1:14" ht="14.4" customHeight="1" x14ac:dyDescent="0.3">
      <c r="A278" s="747" t="s">
        <v>581</v>
      </c>
      <c r="B278" s="748" t="s">
        <v>582</v>
      </c>
      <c r="C278" s="749" t="s">
        <v>607</v>
      </c>
      <c r="D278" s="750" t="s">
        <v>608</v>
      </c>
      <c r="E278" s="751">
        <v>50113001</v>
      </c>
      <c r="F278" s="750" t="s">
        <v>613</v>
      </c>
      <c r="G278" s="749" t="s">
        <v>618</v>
      </c>
      <c r="H278" s="749">
        <v>844243</v>
      </c>
      <c r="I278" s="749">
        <v>112561</v>
      </c>
      <c r="J278" s="749" t="s">
        <v>932</v>
      </c>
      <c r="K278" s="749" t="s">
        <v>933</v>
      </c>
      <c r="L278" s="752">
        <v>52.470000000000013</v>
      </c>
      <c r="M278" s="752">
        <v>1</v>
      </c>
      <c r="N278" s="753">
        <v>52.470000000000013</v>
      </c>
    </row>
    <row r="279" spans="1:14" ht="14.4" customHeight="1" x14ac:dyDescent="0.3">
      <c r="A279" s="747" t="s">
        <v>581</v>
      </c>
      <c r="B279" s="748" t="s">
        <v>582</v>
      </c>
      <c r="C279" s="749" t="s">
        <v>607</v>
      </c>
      <c r="D279" s="750" t="s">
        <v>608</v>
      </c>
      <c r="E279" s="751">
        <v>50113001</v>
      </c>
      <c r="F279" s="750" t="s">
        <v>613</v>
      </c>
      <c r="G279" s="749" t="s">
        <v>614</v>
      </c>
      <c r="H279" s="749">
        <v>208204</v>
      </c>
      <c r="I279" s="749">
        <v>208204</v>
      </c>
      <c r="J279" s="749" t="s">
        <v>934</v>
      </c>
      <c r="K279" s="749" t="s">
        <v>935</v>
      </c>
      <c r="L279" s="752">
        <v>48.98</v>
      </c>
      <c r="M279" s="752">
        <v>1</v>
      </c>
      <c r="N279" s="753">
        <v>48.98</v>
      </c>
    </row>
    <row r="280" spans="1:14" ht="14.4" customHeight="1" x14ac:dyDescent="0.3">
      <c r="A280" s="747" t="s">
        <v>581</v>
      </c>
      <c r="B280" s="748" t="s">
        <v>582</v>
      </c>
      <c r="C280" s="749" t="s">
        <v>607</v>
      </c>
      <c r="D280" s="750" t="s">
        <v>608</v>
      </c>
      <c r="E280" s="751">
        <v>50113001</v>
      </c>
      <c r="F280" s="750" t="s">
        <v>613</v>
      </c>
      <c r="G280" s="749" t="s">
        <v>618</v>
      </c>
      <c r="H280" s="749">
        <v>109709</v>
      </c>
      <c r="I280" s="749">
        <v>9709</v>
      </c>
      <c r="J280" s="749" t="s">
        <v>813</v>
      </c>
      <c r="K280" s="749" t="s">
        <v>814</v>
      </c>
      <c r="L280" s="752">
        <v>64.959999999999994</v>
      </c>
      <c r="M280" s="752">
        <v>6</v>
      </c>
      <c r="N280" s="753">
        <v>389.76</v>
      </c>
    </row>
    <row r="281" spans="1:14" ht="14.4" customHeight="1" x14ac:dyDescent="0.3">
      <c r="A281" s="747" t="s">
        <v>581</v>
      </c>
      <c r="B281" s="748" t="s">
        <v>582</v>
      </c>
      <c r="C281" s="749" t="s">
        <v>607</v>
      </c>
      <c r="D281" s="750" t="s">
        <v>608</v>
      </c>
      <c r="E281" s="751">
        <v>50113001</v>
      </c>
      <c r="F281" s="750" t="s">
        <v>613</v>
      </c>
      <c r="G281" s="749" t="s">
        <v>614</v>
      </c>
      <c r="H281" s="749">
        <v>171615</v>
      </c>
      <c r="I281" s="749">
        <v>171615</v>
      </c>
      <c r="J281" s="749" t="s">
        <v>936</v>
      </c>
      <c r="K281" s="749" t="s">
        <v>937</v>
      </c>
      <c r="L281" s="752">
        <v>286.95999999999998</v>
      </c>
      <c r="M281" s="752">
        <v>1</v>
      </c>
      <c r="N281" s="753">
        <v>286.95999999999998</v>
      </c>
    </row>
    <row r="282" spans="1:14" ht="14.4" customHeight="1" x14ac:dyDescent="0.3">
      <c r="A282" s="747" t="s">
        <v>581</v>
      </c>
      <c r="B282" s="748" t="s">
        <v>582</v>
      </c>
      <c r="C282" s="749" t="s">
        <v>607</v>
      </c>
      <c r="D282" s="750" t="s">
        <v>608</v>
      </c>
      <c r="E282" s="751">
        <v>50113001</v>
      </c>
      <c r="F282" s="750" t="s">
        <v>613</v>
      </c>
      <c r="G282" s="749" t="s">
        <v>614</v>
      </c>
      <c r="H282" s="749">
        <v>171616</v>
      </c>
      <c r="I282" s="749">
        <v>171616</v>
      </c>
      <c r="J282" s="749" t="s">
        <v>938</v>
      </c>
      <c r="K282" s="749" t="s">
        <v>939</v>
      </c>
      <c r="L282" s="752">
        <v>478.26000000000016</v>
      </c>
      <c r="M282" s="752">
        <v>1</v>
      </c>
      <c r="N282" s="753">
        <v>478.26000000000016</v>
      </c>
    </row>
    <row r="283" spans="1:14" ht="14.4" customHeight="1" x14ac:dyDescent="0.3">
      <c r="A283" s="747" t="s">
        <v>581</v>
      </c>
      <c r="B283" s="748" t="s">
        <v>582</v>
      </c>
      <c r="C283" s="749" t="s">
        <v>607</v>
      </c>
      <c r="D283" s="750" t="s">
        <v>608</v>
      </c>
      <c r="E283" s="751">
        <v>50113001</v>
      </c>
      <c r="F283" s="750" t="s">
        <v>613</v>
      </c>
      <c r="G283" s="749" t="s">
        <v>614</v>
      </c>
      <c r="H283" s="749">
        <v>848632</v>
      </c>
      <c r="I283" s="749">
        <v>125315</v>
      </c>
      <c r="J283" s="749" t="s">
        <v>940</v>
      </c>
      <c r="K283" s="749" t="s">
        <v>941</v>
      </c>
      <c r="L283" s="752">
        <v>58.20000000000001</v>
      </c>
      <c r="M283" s="752">
        <v>3</v>
      </c>
      <c r="N283" s="753">
        <v>174.60000000000002</v>
      </c>
    </row>
    <row r="284" spans="1:14" ht="14.4" customHeight="1" x14ac:dyDescent="0.3">
      <c r="A284" s="747" t="s">
        <v>581</v>
      </c>
      <c r="B284" s="748" t="s">
        <v>582</v>
      </c>
      <c r="C284" s="749" t="s">
        <v>607</v>
      </c>
      <c r="D284" s="750" t="s">
        <v>608</v>
      </c>
      <c r="E284" s="751">
        <v>50113001</v>
      </c>
      <c r="F284" s="750" t="s">
        <v>613</v>
      </c>
      <c r="G284" s="749" t="s">
        <v>614</v>
      </c>
      <c r="H284" s="749">
        <v>191836</v>
      </c>
      <c r="I284" s="749">
        <v>91836</v>
      </c>
      <c r="J284" s="749" t="s">
        <v>823</v>
      </c>
      <c r="K284" s="749" t="s">
        <v>824</v>
      </c>
      <c r="L284" s="752">
        <v>44.376666666666672</v>
      </c>
      <c r="M284" s="752">
        <v>3</v>
      </c>
      <c r="N284" s="753">
        <v>133.13000000000002</v>
      </c>
    </row>
    <row r="285" spans="1:14" ht="14.4" customHeight="1" x14ac:dyDescent="0.3">
      <c r="A285" s="747" t="s">
        <v>581</v>
      </c>
      <c r="B285" s="748" t="s">
        <v>582</v>
      </c>
      <c r="C285" s="749" t="s">
        <v>607</v>
      </c>
      <c r="D285" s="750" t="s">
        <v>608</v>
      </c>
      <c r="E285" s="751">
        <v>50113001</v>
      </c>
      <c r="F285" s="750" t="s">
        <v>613</v>
      </c>
      <c r="G285" s="749" t="s">
        <v>614</v>
      </c>
      <c r="H285" s="749">
        <v>112023</v>
      </c>
      <c r="I285" s="749">
        <v>12023</v>
      </c>
      <c r="J285" s="749" t="s">
        <v>942</v>
      </c>
      <c r="K285" s="749" t="s">
        <v>943</v>
      </c>
      <c r="L285" s="752">
        <v>72.33</v>
      </c>
      <c r="M285" s="752">
        <v>1</v>
      </c>
      <c r="N285" s="753">
        <v>72.33</v>
      </c>
    </row>
    <row r="286" spans="1:14" ht="14.4" customHeight="1" x14ac:dyDescent="0.3">
      <c r="A286" s="747" t="s">
        <v>581</v>
      </c>
      <c r="B286" s="748" t="s">
        <v>582</v>
      </c>
      <c r="C286" s="749" t="s">
        <v>607</v>
      </c>
      <c r="D286" s="750" t="s">
        <v>608</v>
      </c>
      <c r="E286" s="751">
        <v>50113001</v>
      </c>
      <c r="F286" s="750" t="s">
        <v>613</v>
      </c>
      <c r="G286" s="749" t="s">
        <v>618</v>
      </c>
      <c r="H286" s="749">
        <v>989453</v>
      </c>
      <c r="I286" s="749">
        <v>146899</v>
      </c>
      <c r="J286" s="749" t="s">
        <v>708</v>
      </c>
      <c r="K286" s="749" t="s">
        <v>709</v>
      </c>
      <c r="L286" s="752">
        <v>45.49</v>
      </c>
      <c r="M286" s="752">
        <v>1</v>
      </c>
      <c r="N286" s="753">
        <v>45.49</v>
      </c>
    </row>
    <row r="287" spans="1:14" ht="14.4" customHeight="1" x14ac:dyDescent="0.3">
      <c r="A287" s="747" t="s">
        <v>581</v>
      </c>
      <c r="B287" s="748" t="s">
        <v>582</v>
      </c>
      <c r="C287" s="749" t="s">
        <v>607</v>
      </c>
      <c r="D287" s="750" t="s">
        <v>608</v>
      </c>
      <c r="E287" s="751">
        <v>50113006</v>
      </c>
      <c r="F287" s="750" t="s">
        <v>944</v>
      </c>
      <c r="G287" s="749" t="s">
        <v>618</v>
      </c>
      <c r="H287" s="749">
        <v>133340</v>
      </c>
      <c r="I287" s="749">
        <v>33340</v>
      </c>
      <c r="J287" s="749" t="s">
        <v>945</v>
      </c>
      <c r="K287" s="749" t="s">
        <v>946</v>
      </c>
      <c r="L287" s="752">
        <v>40.92</v>
      </c>
      <c r="M287" s="752">
        <v>4</v>
      </c>
      <c r="N287" s="753">
        <v>163.68</v>
      </c>
    </row>
    <row r="288" spans="1:14" ht="14.4" customHeight="1" x14ac:dyDescent="0.3">
      <c r="A288" s="747" t="s">
        <v>581</v>
      </c>
      <c r="B288" s="748" t="s">
        <v>582</v>
      </c>
      <c r="C288" s="749" t="s">
        <v>607</v>
      </c>
      <c r="D288" s="750" t="s">
        <v>608</v>
      </c>
      <c r="E288" s="751">
        <v>50113006</v>
      </c>
      <c r="F288" s="750" t="s">
        <v>944</v>
      </c>
      <c r="G288" s="749" t="s">
        <v>614</v>
      </c>
      <c r="H288" s="749">
        <v>397803</v>
      </c>
      <c r="I288" s="749">
        <v>217084</v>
      </c>
      <c r="J288" s="749" t="s">
        <v>947</v>
      </c>
      <c r="K288" s="749" t="s">
        <v>948</v>
      </c>
      <c r="L288" s="752">
        <v>1776.7500000000005</v>
      </c>
      <c r="M288" s="752">
        <v>1</v>
      </c>
      <c r="N288" s="753">
        <v>1776.7500000000005</v>
      </c>
    </row>
    <row r="289" spans="1:14" ht="14.4" customHeight="1" x14ac:dyDescent="0.3">
      <c r="A289" s="747" t="s">
        <v>581</v>
      </c>
      <c r="B289" s="748" t="s">
        <v>582</v>
      </c>
      <c r="C289" s="749" t="s">
        <v>607</v>
      </c>
      <c r="D289" s="750" t="s">
        <v>608</v>
      </c>
      <c r="E289" s="751">
        <v>50113006</v>
      </c>
      <c r="F289" s="750" t="s">
        <v>944</v>
      </c>
      <c r="G289" s="749" t="s">
        <v>614</v>
      </c>
      <c r="H289" s="749">
        <v>217162</v>
      </c>
      <c r="I289" s="749">
        <v>217162</v>
      </c>
      <c r="J289" s="749" t="s">
        <v>949</v>
      </c>
      <c r="K289" s="749" t="s">
        <v>913</v>
      </c>
      <c r="L289" s="752">
        <v>183.45000000000002</v>
      </c>
      <c r="M289" s="752">
        <v>1</v>
      </c>
      <c r="N289" s="753">
        <v>183.45000000000002</v>
      </c>
    </row>
    <row r="290" spans="1:14" ht="14.4" customHeight="1" x14ac:dyDescent="0.3">
      <c r="A290" s="747" t="s">
        <v>581</v>
      </c>
      <c r="B290" s="748" t="s">
        <v>582</v>
      </c>
      <c r="C290" s="749" t="s">
        <v>607</v>
      </c>
      <c r="D290" s="750" t="s">
        <v>608</v>
      </c>
      <c r="E290" s="751">
        <v>50113006</v>
      </c>
      <c r="F290" s="750" t="s">
        <v>944</v>
      </c>
      <c r="G290" s="749" t="s">
        <v>614</v>
      </c>
      <c r="H290" s="749">
        <v>217160</v>
      </c>
      <c r="I290" s="749">
        <v>217160</v>
      </c>
      <c r="J290" s="749" t="s">
        <v>950</v>
      </c>
      <c r="K290" s="749" t="s">
        <v>913</v>
      </c>
      <c r="L290" s="752">
        <v>183.45000000000002</v>
      </c>
      <c r="M290" s="752">
        <v>1</v>
      </c>
      <c r="N290" s="753">
        <v>183.45000000000002</v>
      </c>
    </row>
    <row r="291" spans="1:14" ht="14.4" customHeight="1" x14ac:dyDescent="0.3">
      <c r="A291" s="747" t="s">
        <v>581</v>
      </c>
      <c r="B291" s="748" t="s">
        <v>582</v>
      </c>
      <c r="C291" s="749" t="s">
        <v>607</v>
      </c>
      <c r="D291" s="750" t="s">
        <v>608</v>
      </c>
      <c r="E291" s="751">
        <v>50113006</v>
      </c>
      <c r="F291" s="750" t="s">
        <v>944</v>
      </c>
      <c r="G291" s="749" t="s">
        <v>618</v>
      </c>
      <c r="H291" s="749">
        <v>33741</v>
      </c>
      <c r="I291" s="749">
        <v>33741</v>
      </c>
      <c r="J291" s="749" t="s">
        <v>951</v>
      </c>
      <c r="K291" s="749" t="s">
        <v>913</v>
      </c>
      <c r="L291" s="752">
        <v>131.25</v>
      </c>
      <c r="M291" s="752">
        <v>3</v>
      </c>
      <c r="N291" s="753">
        <v>393.75</v>
      </c>
    </row>
    <row r="292" spans="1:14" ht="14.4" customHeight="1" x14ac:dyDescent="0.3">
      <c r="A292" s="747" t="s">
        <v>581</v>
      </c>
      <c r="B292" s="748" t="s">
        <v>582</v>
      </c>
      <c r="C292" s="749" t="s">
        <v>607</v>
      </c>
      <c r="D292" s="750" t="s">
        <v>608</v>
      </c>
      <c r="E292" s="751">
        <v>50113006</v>
      </c>
      <c r="F292" s="750" t="s">
        <v>944</v>
      </c>
      <c r="G292" s="749" t="s">
        <v>618</v>
      </c>
      <c r="H292" s="749">
        <v>33897</v>
      </c>
      <c r="I292" s="749">
        <v>33897</v>
      </c>
      <c r="J292" s="749" t="s">
        <v>952</v>
      </c>
      <c r="K292" s="749" t="s">
        <v>913</v>
      </c>
      <c r="L292" s="752">
        <v>148.96</v>
      </c>
      <c r="M292" s="752">
        <v>3</v>
      </c>
      <c r="N292" s="753">
        <v>446.88</v>
      </c>
    </row>
    <row r="293" spans="1:14" ht="14.4" customHeight="1" x14ac:dyDescent="0.3">
      <c r="A293" s="747" t="s">
        <v>581</v>
      </c>
      <c r="B293" s="748" t="s">
        <v>582</v>
      </c>
      <c r="C293" s="749" t="s">
        <v>607</v>
      </c>
      <c r="D293" s="750" t="s">
        <v>608</v>
      </c>
      <c r="E293" s="751">
        <v>50113006</v>
      </c>
      <c r="F293" s="750" t="s">
        <v>944</v>
      </c>
      <c r="G293" s="749" t="s">
        <v>618</v>
      </c>
      <c r="H293" s="749">
        <v>33742</v>
      </c>
      <c r="I293" s="749">
        <v>33742</v>
      </c>
      <c r="J293" s="749" t="s">
        <v>953</v>
      </c>
      <c r="K293" s="749" t="s">
        <v>913</v>
      </c>
      <c r="L293" s="752">
        <v>131.25</v>
      </c>
      <c r="M293" s="752">
        <v>1</v>
      </c>
      <c r="N293" s="753">
        <v>131.25</v>
      </c>
    </row>
    <row r="294" spans="1:14" ht="14.4" customHeight="1" x14ac:dyDescent="0.3">
      <c r="A294" s="747" t="s">
        <v>581</v>
      </c>
      <c r="B294" s="748" t="s">
        <v>582</v>
      </c>
      <c r="C294" s="749" t="s">
        <v>607</v>
      </c>
      <c r="D294" s="750" t="s">
        <v>608</v>
      </c>
      <c r="E294" s="751">
        <v>50113006</v>
      </c>
      <c r="F294" s="750" t="s">
        <v>944</v>
      </c>
      <c r="G294" s="749" t="s">
        <v>618</v>
      </c>
      <c r="H294" s="749">
        <v>33740</v>
      </c>
      <c r="I294" s="749">
        <v>33740</v>
      </c>
      <c r="J294" s="749" t="s">
        <v>954</v>
      </c>
      <c r="K294" s="749" t="s">
        <v>913</v>
      </c>
      <c r="L294" s="752">
        <v>131.25</v>
      </c>
      <c r="M294" s="752">
        <v>3</v>
      </c>
      <c r="N294" s="753">
        <v>393.75</v>
      </c>
    </row>
    <row r="295" spans="1:14" ht="14.4" customHeight="1" x14ac:dyDescent="0.3">
      <c r="A295" s="747" t="s">
        <v>581</v>
      </c>
      <c r="B295" s="748" t="s">
        <v>582</v>
      </c>
      <c r="C295" s="749" t="s">
        <v>607</v>
      </c>
      <c r="D295" s="750" t="s">
        <v>608</v>
      </c>
      <c r="E295" s="751">
        <v>50113006</v>
      </c>
      <c r="F295" s="750" t="s">
        <v>944</v>
      </c>
      <c r="G295" s="749" t="s">
        <v>618</v>
      </c>
      <c r="H295" s="749">
        <v>33865</v>
      </c>
      <c r="I295" s="749">
        <v>33865</v>
      </c>
      <c r="J295" s="749" t="s">
        <v>955</v>
      </c>
      <c r="K295" s="749" t="s">
        <v>913</v>
      </c>
      <c r="L295" s="752">
        <v>135.59999999999997</v>
      </c>
      <c r="M295" s="752">
        <v>2</v>
      </c>
      <c r="N295" s="753">
        <v>271.19999999999993</v>
      </c>
    </row>
    <row r="296" spans="1:14" ht="14.4" customHeight="1" x14ac:dyDescent="0.3">
      <c r="A296" s="747" t="s">
        <v>581</v>
      </c>
      <c r="B296" s="748" t="s">
        <v>582</v>
      </c>
      <c r="C296" s="749" t="s">
        <v>607</v>
      </c>
      <c r="D296" s="750" t="s">
        <v>608</v>
      </c>
      <c r="E296" s="751">
        <v>50113006</v>
      </c>
      <c r="F296" s="750" t="s">
        <v>944</v>
      </c>
      <c r="G296" s="749" t="s">
        <v>618</v>
      </c>
      <c r="H296" s="749">
        <v>33866</v>
      </c>
      <c r="I296" s="749">
        <v>33866</v>
      </c>
      <c r="J296" s="749" t="s">
        <v>956</v>
      </c>
      <c r="K296" s="749" t="s">
        <v>913</v>
      </c>
      <c r="L296" s="752">
        <v>135.6</v>
      </c>
      <c r="M296" s="752">
        <v>3</v>
      </c>
      <c r="N296" s="753">
        <v>406.79999999999995</v>
      </c>
    </row>
    <row r="297" spans="1:14" ht="14.4" customHeight="1" x14ac:dyDescent="0.3">
      <c r="A297" s="747" t="s">
        <v>581</v>
      </c>
      <c r="B297" s="748" t="s">
        <v>582</v>
      </c>
      <c r="C297" s="749" t="s">
        <v>607</v>
      </c>
      <c r="D297" s="750" t="s">
        <v>608</v>
      </c>
      <c r="E297" s="751">
        <v>50113006</v>
      </c>
      <c r="F297" s="750" t="s">
        <v>944</v>
      </c>
      <c r="G297" s="749" t="s">
        <v>618</v>
      </c>
      <c r="H297" s="749">
        <v>33859</v>
      </c>
      <c r="I297" s="749">
        <v>33859</v>
      </c>
      <c r="J297" s="749" t="s">
        <v>957</v>
      </c>
      <c r="K297" s="749" t="s">
        <v>958</v>
      </c>
      <c r="L297" s="752">
        <v>129.97000000000003</v>
      </c>
      <c r="M297" s="752">
        <v>3</v>
      </c>
      <c r="N297" s="753">
        <v>389.91000000000008</v>
      </c>
    </row>
    <row r="298" spans="1:14" ht="14.4" customHeight="1" x14ac:dyDescent="0.3">
      <c r="A298" s="747" t="s">
        <v>581</v>
      </c>
      <c r="B298" s="748" t="s">
        <v>582</v>
      </c>
      <c r="C298" s="749" t="s">
        <v>607</v>
      </c>
      <c r="D298" s="750" t="s">
        <v>608</v>
      </c>
      <c r="E298" s="751">
        <v>50113006</v>
      </c>
      <c r="F298" s="750" t="s">
        <v>944</v>
      </c>
      <c r="G298" s="749" t="s">
        <v>618</v>
      </c>
      <c r="H298" s="749">
        <v>33858</v>
      </c>
      <c r="I298" s="749">
        <v>33858</v>
      </c>
      <c r="J298" s="749" t="s">
        <v>959</v>
      </c>
      <c r="K298" s="749" t="s">
        <v>958</v>
      </c>
      <c r="L298" s="752">
        <v>129.97000000000003</v>
      </c>
      <c r="M298" s="752">
        <v>3</v>
      </c>
      <c r="N298" s="753">
        <v>389.91000000000008</v>
      </c>
    </row>
    <row r="299" spans="1:14" ht="14.4" customHeight="1" x14ac:dyDescent="0.3">
      <c r="A299" s="747" t="s">
        <v>581</v>
      </c>
      <c r="B299" s="748" t="s">
        <v>582</v>
      </c>
      <c r="C299" s="749" t="s">
        <v>607</v>
      </c>
      <c r="D299" s="750" t="s">
        <v>608</v>
      </c>
      <c r="E299" s="751">
        <v>50113006</v>
      </c>
      <c r="F299" s="750" t="s">
        <v>944</v>
      </c>
      <c r="G299" s="749" t="s">
        <v>618</v>
      </c>
      <c r="H299" s="749">
        <v>33847</v>
      </c>
      <c r="I299" s="749">
        <v>33847</v>
      </c>
      <c r="J299" s="749" t="s">
        <v>960</v>
      </c>
      <c r="K299" s="749" t="s">
        <v>958</v>
      </c>
      <c r="L299" s="752">
        <v>122.69</v>
      </c>
      <c r="M299" s="752">
        <v>1</v>
      </c>
      <c r="N299" s="753">
        <v>122.69</v>
      </c>
    </row>
    <row r="300" spans="1:14" ht="14.4" customHeight="1" x14ac:dyDescent="0.3">
      <c r="A300" s="747" t="s">
        <v>581</v>
      </c>
      <c r="B300" s="748" t="s">
        <v>582</v>
      </c>
      <c r="C300" s="749" t="s">
        <v>607</v>
      </c>
      <c r="D300" s="750" t="s">
        <v>608</v>
      </c>
      <c r="E300" s="751">
        <v>50113006</v>
      </c>
      <c r="F300" s="750" t="s">
        <v>944</v>
      </c>
      <c r="G300" s="749" t="s">
        <v>618</v>
      </c>
      <c r="H300" s="749">
        <v>33857</v>
      </c>
      <c r="I300" s="749">
        <v>33857</v>
      </c>
      <c r="J300" s="749" t="s">
        <v>961</v>
      </c>
      <c r="K300" s="749" t="s">
        <v>958</v>
      </c>
      <c r="L300" s="752">
        <v>129.96999999999997</v>
      </c>
      <c r="M300" s="752">
        <v>1</v>
      </c>
      <c r="N300" s="753">
        <v>129.96999999999997</v>
      </c>
    </row>
    <row r="301" spans="1:14" ht="14.4" customHeight="1" x14ac:dyDescent="0.3">
      <c r="A301" s="747" t="s">
        <v>581</v>
      </c>
      <c r="B301" s="748" t="s">
        <v>582</v>
      </c>
      <c r="C301" s="749" t="s">
        <v>607</v>
      </c>
      <c r="D301" s="750" t="s">
        <v>608</v>
      </c>
      <c r="E301" s="751">
        <v>50113006</v>
      </c>
      <c r="F301" s="750" t="s">
        <v>944</v>
      </c>
      <c r="G301" s="749" t="s">
        <v>614</v>
      </c>
      <c r="H301" s="749">
        <v>846016</v>
      </c>
      <c r="I301" s="749">
        <v>0</v>
      </c>
      <c r="J301" s="749" t="s">
        <v>962</v>
      </c>
      <c r="K301" s="749" t="s">
        <v>963</v>
      </c>
      <c r="L301" s="752">
        <v>185.64</v>
      </c>
      <c r="M301" s="752">
        <v>2</v>
      </c>
      <c r="N301" s="753">
        <v>371.28</v>
      </c>
    </row>
    <row r="302" spans="1:14" ht="14.4" customHeight="1" x14ac:dyDescent="0.3">
      <c r="A302" s="747" t="s">
        <v>581</v>
      </c>
      <c r="B302" s="748" t="s">
        <v>582</v>
      </c>
      <c r="C302" s="749" t="s">
        <v>607</v>
      </c>
      <c r="D302" s="750" t="s">
        <v>608</v>
      </c>
      <c r="E302" s="751">
        <v>50113013</v>
      </c>
      <c r="F302" s="750" t="s">
        <v>713</v>
      </c>
      <c r="G302" s="749" t="s">
        <v>614</v>
      </c>
      <c r="H302" s="749">
        <v>172972</v>
      </c>
      <c r="I302" s="749">
        <v>72972</v>
      </c>
      <c r="J302" s="749" t="s">
        <v>714</v>
      </c>
      <c r="K302" s="749" t="s">
        <v>715</v>
      </c>
      <c r="L302" s="752">
        <v>181.58</v>
      </c>
      <c r="M302" s="752">
        <v>5.4</v>
      </c>
      <c r="N302" s="753">
        <v>980.53200000000015</v>
      </c>
    </row>
    <row r="303" spans="1:14" ht="14.4" customHeight="1" x14ac:dyDescent="0.3">
      <c r="A303" s="747" t="s">
        <v>581</v>
      </c>
      <c r="B303" s="748" t="s">
        <v>582</v>
      </c>
      <c r="C303" s="749" t="s">
        <v>607</v>
      </c>
      <c r="D303" s="750" t="s">
        <v>608</v>
      </c>
      <c r="E303" s="751">
        <v>50113013</v>
      </c>
      <c r="F303" s="750" t="s">
        <v>713</v>
      </c>
      <c r="G303" s="749" t="s">
        <v>614</v>
      </c>
      <c r="H303" s="749">
        <v>164831</v>
      </c>
      <c r="I303" s="749">
        <v>64831</v>
      </c>
      <c r="J303" s="749" t="s">
        <v>716</v>
      </c>
      <c r="K303" s="749" t="s">
        <v>717</v>
      </c>
      <c r="L303" s="752">
        <v>198.88000000000002</v>
      </c>
      <c r="M303" s="752">
        <v>12.599999999999998</v>
      </c>
      <c r="N303" s="753">
        <v>2505.8879999999999</v>
      </c>
    </row>
    <row r="304" spans="1:14" ht="14.4" customHeight="1" x14ac:dyDescent="0.3">
      <c r="A304" s="747" t="s">
        <v>581</v>
      </c>
      <c r="B304" s="748" t="s">
        <v>582</v>
      </c>
      <c r="C304" s="749" t="s">
        <v>607</v>
      </c>
      <c r="D304" s="750" t="s">
        <v>608</v>
      </c>
      <c r="E304" s="751">
        <v>50113013</v>
      </c>
      <c r="F304" s="750" t="s">
        <v>713</v>
      </c>
      <c r="G304" s="749" t="s">
        <v>614</v>
      </c>
      <c r="H304" s="749">
        <v>183926</v>
      </c>
      <c r="I304" s="749">
        <v>183926</v>
      </c>
      <c r="J304" s="749" t="s">
        <v>718</v>
      </c>
      <c r="K304" s="749" t="s">
        <v>719</v>
      </c>
      <c r="L304" s="752">
        <v>132.66000000000017</v>
      </c>
      <c r="M304" s="752">
        <v>55.299999999999962</v>
      </c>
      <c r="N304" s="753">
        <v>7336.0980000000036</v>
      </c>
    </row>
    <row r="305" spans="1:14" ht="14.4" customHeight="1" x14ac:dyDescent="0.3">
      <c r="A305" s="747" t="s">
        <v>581</v>
      </c>
      <c r="B305" s="748" t="s">
        <v>582</v>
      </c>
      <c r="C305" s="749" t="s">
        <v>607</v>
      </c>
      <c r="D305" s="750" t="s">
        <v>608</v>
      </c>
      <c r="E305" s="751">
        <v>50113013</v>
      </c>
      <c r="F305" s="750" t="s">
        <v>713</v>
      </c>
      <c r="G305" s="749" t="s">
        <v>614</v>
      </c>
      <c r="H305" s="749">
        <v>162187</v>
      </c>
      <c r="I305" s="749">
        <v>162187</v>
      </c>
      <c r="J305" s="749" t="s">
        <v>720</v>
      </c>
      <c r="K305" s="749" t="s">
        <v>721</v>
      </c>
      <c r="L305" s="752">
        <v>285.99999999999994</v>
      </c>
      <c r="M305" s="752">
        <v>0.9</v>
      </c>
      <c r="N305" s="753">
        <v>257.39999999999998</v>
      </c>
    </row>
    <row r="306" spans="1:14" ht="14.4" customHeight="1" x14ac:dyDescent="0.3">
      <c r="A306" s="747" t="s">
        <v>581</v>
      </c>
      <c r="B306" s="748" t="s">
        <v>582</v>
      </c>
      <c r="C306" s="749" t="s">
        <v>607</v>
      </c>
      <c r="D306" s="750" t="s">
        <v>608</v>
      </c>
      <c r="E306" s="751">
        <v>50113013</v>
      </c>
      <c r="F306" s="750" t="s">
        <v>713</v>
      </c>
      <c r="G306" s="749" t="s">
        <v>618</v>
      </c>
      <c r="H306" s="749">
        <v>849655</v>
      </c>
      <c r="I306" s="749">
        <v>129836</v>
      </c>
      <c r="J306" s="749" t="s">
        <v>722</v>
      </c>
      <c r="K306" s="749" t="s">
        <v>723</v>
      </c>
      <c r="L306" s="752">
        <v>262.89999999999998</v>
      </c>
      <c r="M306" s="752">
        <v>8</v>
      </c>
      <c r="N306" s="753">
        <v>2103.1999999999998</v>
      </c>
    </row>
    <row r="307" spans="1:14" ht="14.4" customHeight="1" x14ac:dyDescent="0.3">
      <c r="A307" s="747" t="s">
        <v>581</v>
      </c>
      <c r="B307" s="748" t="s">
        <v>582</v>
      </c>
      <c r="C307" s="749" t="s">
        <v>607</v>
      </c>
      <c r="D307" s="750" t="s">
        <v>608</v>
      </c>
      <c r="E307" s="751">
        <v>50113013</v>
      </c>
      <c r="F307" s="750" t="s">
        <v>713</v>
      </c>
      <c r="G307" s="749" t="s">
        <v>618</v>
      </c>
      <c r="H307" s="749">
        <v>849887</v>
      </c>
      <c r="I307" s="749">
        <v>129834</v>
      </c>
      <c r="J307" s="749" t="s">
        <v>724</v>
      </c>
      <c r="K307" s="749" t="s">
        <v>583</v>
      </c>
      <c r="L307" s="752">
        <v>154</v>
      </c>
      <c r="M307" s="752">
        <v>4.8</v>
      </c>
      <c r="N307" s="753">
        <v>739.19999999999993</v>
      </c>
    </row>
    <row r="308" spans="1:14" ht="14.4" customHeight="1" x14ac:dyDescent="0.3">
      <c r="A308" s="747" t="s">
        <v>581</v>
      </c>
      <c r="B308" s="748" t="s">
        <v>582</v>
      </c>
      <c r="C308" s="749" t="s">
        <v>607</v>
      </c>
      <c r="D308" s="750" t="s">
        <v>608</v>
      </c>
      <c r="E308" s="751">
        <v>50113013</v>
      </c>
      <c r="F308" s="750" t="s">
        <v>713</v>
      </c>
      <c r="G308" s="749" t="s">
        <v>614</v>
      </c>
      <c r="H308" s="749">
        <v>101066</v>
      </c>
      <c r="I308" s="749">
        <v>1066</v>
      </c>
      <c r="J308" s="749" t="s">
        <v>835</v>
      </c>
      <c r="K308" s="749" t="s">
        <v>836</v>
      </c>
      <c r="L308" s="752">
        <v>57.419999999999995</v>
      </c>
      <c r="M308" s="752">
        <v>3</v>
      </c>
      <c r="N308" s="753">
        <v>172.26</v>
      </c>
    </row>
    <row r="309" spans="1:14" ht="14.4" customHeight="1" x14ac:dyDescent="0.3">
      <c r="A309" s="747" t="s">
        <v>581</v>
      </c>
      <c r="B309" s="748" t="s">
        <v>582</v>
      </c>
      <c r="C309" s="749" t="s">
        <v>607</v>
      </c>
      <c r="D309" s="750" t="s">
        <v>608</v>
      </c>
      <c r="E309" s="751">
        <v>50113013</v>
      </c>
      <c r="F309" s="750" t="s">
        <v>713</v>
      </c>
      <c r="G309" s="749" t="s">
        <v>618</v>
      </c>
      <c r="H309" s="749">
        <v>166269</v>
      </c>
      <c r="I309" s="749">
        <v>166269</v>
      </c>
      <c r="J309" s="749" t="s">
        <v>729</v>
      </c>
      <c r="K309" s="749" t="s">
        <v>730</v>
      </c>
      <c r="L309" s="752">
        <v>52.88</v>
      </c>
      <c r="M309" s="752">
        <v>14</v>
      </c>
      <c r="N309" s="753">
        <v>740.32</v>
      </c>
    </row>
    <row r="310" spans="1:14" ht="14.4" customHeight="1" x14ac:dyDescent="0.3">
      <c r="A310" s="747" t="s">
        <v>581</v>
      </c>
      <c r="B310" s="748" t="s">
        <v>582</v>
      </c>
      <c r="C310" s="749" t="s">
        <v>607</v>
      </c>
      <c r="D310" s="750" t="s">
        <v>608</v>
      </c>
      <c r="E310" s="751">
        <v>50113014</v>
      </c>
      <c r="F310" s="750" t="s">
        <v>839</v>
      </c>
      <c r="G310" s="749" t="s">
        <v>614</v>
      </c>
      <c r="H310" s="749">
        <v>176150</v>
      </c>
      <c r="I310" s="749">
        <v>76150</v>
      </c>
      <c r="J310" s="749" t="s">
        <v>964</v>
      </c>
      <c r="K310" s="749" t="s">
        <v>965</v>
      </c>
      <c r="L310" s="752">
        <v>117.51000000000005</v>
      </c>
      <c r="M310" s="752">
        <v>1</v>
      </c>
      <c r="N310" s="753">
        <v>117.51000000000005</v>
      </c>
    </row>
    <row r="311" spans="1:14" ht="14.4" customHeight="1" x14ac:dyDescent="0.3">
      <c r="A311" s="747" t="s">
        <v>581</v>
      </c>
      <c r="B311" s="748" t="s">
        <v>582</v>
      </c>
      <c r="C311" s="749" t="s">
        <v>610</v>
      </c>
      <c r="D311" s="750" t="s">
        <v>611</v>
      </c>
      <c r="E311" s="751">
        <v>50113001</v>
      </c>
      <c r="F311" s="750" t="s">
        <v>613</v>
      </c>
      <c r="G311" s="749" t="s">
        <v>614</v>
      </c>
      <c r="H311" s="749">
        <v>100362</v>
      </c>
      <c r="I311" s="749">
        <v>362</v>
      </c>
      <c r="J311" s="749" t="s">
        <v>733</v>
      </c>
      <c r="K311" s="749" t="s">
        <v>734</v>
      </c>
      <c r="L311" s="752">
        <v>72.926000000000002</v>
      </c>
      <c r="M311" s="752">
        <v>25</v>
      </c>
      <c r="N311" s="753">
        <v>1823.15</v>
      </c>
    </row>
    <row r="312" spans="1:14" ht="14.4" customHeight="1" x14ac:dyDescent="0.3">
      <c r="A312" s="747" t="s">
        <v>581</v>
      </c>
      <c r="B312" s="748" t="s">
        <v>582</v>
      </c>
      <c r="C312" s="749" t="s">
        <v>610</v>
      </c>
      <c r="D312" s="750" t="s">
        <v>611</v>
      </c>
      <c r="E312" s="751">
        <v>50113001</v>
      </c>
      <c r="F312" s="750" t="s">
        <v>613</v>
      </c>
      <c r="G312" s="749" t="s">
        <v>614</v>
      </c>
      <c r="H312" s="749">
        <v>920200</v>
      </c>
      <c r="I312" s="749">
        <v>15877</v>
      </c>
      <c r="J312" s="749" t="s">
        <v>966</v>
      </c>
      <c r="K312" s="749" t="s">
        <v>583</v>
      </c>
      <c r="L312" s="752">
        <v>252.97800855084461</v>
      </c>
      <c r="M312" s="752">
        <v>7</v>
      </c>
      <c r="N312" s="753">
        <v>1770.8460598559122</v>
      </c>
    </row>
    <row r="313" spans="1:14" ht="14.4" customHeight="1" x14ac:dyDescent="0.3">
      <c r="A313" s="747" t="s">
        <v>581</v>
      </c>
      <c r="B313" s="748" t="s">
        <v>582</v>
      </c>
      <c r="C313" s="749" t="s">
        <v>610</v>
      </c>
      <c r="D313" s="750" t="s">
        <v>611</v>
      </c>
      <c r="E313" s="751">
        <v>50113001</v>
      </c>
      <c r="F313" s="750" t="s">
        <v>613</v>
      </c>
      <c r="G313" s="749" t="s">
        <v>614</v>
      </c>
      <c r="H313" s="749">
        <v>149990</v>
      </c>
      <c r="I313" s="749">
        <v>49990</v>
      </c>
      <c r="J313" s="749" t="s">
        <v>906</v>
      </c>
      <c r="K313" s="749" t="s">
        <v>907</v>
      </c>
      <c r="L313" s="752">
        <v>121.76999999999998</v>
      </c>
      <c r="M313" s="752">
        <v>117</v>
      </c>
      <c r="N313" s="753">
        <v>14247.089999999998</v>
      </c>
    </row>
    <row r="314" spans="1:14" ht="14.4" customHeight="1" x14ac:dyDescent="0.3">
      <c r="A314" s="747" t="s">
        <v>581</v>
      </c>
      <c r="B314" s="748" t="s">
        <v>582</v>
      </c>
      <c r="C314" s="749" t="s">
        <v>610</v>
      </c>
      <c r="D314" s="750" t="s">
        <v>611</v>
      </c>
      <c r="E314" s="751">
        <v>50113001</v>
      </c>
      <c r="F314" s="750" t="s">
        <v>613</v>
      </c>
      <c r="G314" s="749" t="s">
        <v>614</v>
      </c>
      <c r="H314" s="749">
        <v>198864</v>
      </c>
      <c r="I314" s="749">
        <v>98864</v>
      </c>
      <c r="J314" s="749" t="s">
        <v>967</v>
      </c>
      <c r="K314" s="749" t="s">
        <v>968</v>
      </c>
      <c r="L314" s="752">
        <v>537.87000000000012</v>
      </c>
      <c r="M314" s="752">
        <v>3</v>
      </c>
      <c r="N314" s="753">
        <v>1613.6100000000004</v>
      </c>
    </row>
    <row r="315" spans="1:14" ht="14.4" customHeight="1" x14ac:dyDescent="0.3">
      <c r="A315" s="747" t="s">
        <v>581</v>
      </c>
      <c r="B315" s="748" t="s">
        <v>582</v>
      </c>
      <c r="C315" s="749" t="s">
        <v>610</v>
      </c>
      <c r="D315" s="750" t="s">
        <v>611</v>
      </c>
      <c r="E315" s="751">
        <v>50113001</v>
      </c>
      <c r="F315" s="750" t="s">
        <v>613</v>
      </c>
      <c r="G315" s="749" t="s">
        <v>614</v>
      </c>
      <c r="H315" s="749">
        <v>396574</v>
      </c>
      <c r="I315" s="749">
        <v>0</v>
      </c>
      <c r="J315" s="749" t="s">
        <v>969</v>
      </c>
      <c r="K315" s="749" t="s">
        <v>970</v>
      </c>
      <c r="L315" s="752">
        <v>131.6</v>
      </c>
      <c r="M315" s="752">
        <v>400</v>
      </c>
      <c r="N315" s="753">
        <v>52640</v>
      </c>
    </row>
    <row r="316" spans="1:14" ht="14.4" customHeight="1" x14ac:dyDescent="0.3">
      <c r="A316" s="747" t="s">
        <v>581</v>
      </c>
      <c r="B316" s="748" t="s">
        <v>582</v>
      </c>
      <c r="C316" s="749" t="s">
        <v>610</v>
      </c>
      <c r="D316" s="750" t="s">
        <v>611</v>
      </c>
      <c r="E316" s="751">
        <v>50113001</v>
      </c>
      <c r="F316" s="750" t="s">
        <v>613</v>
      </c>
      <c r="G316" s="749" t="s">
        <v>614</v>
      </c>
      <c r="H316" s="749">
        <v>902055</v>
      </c>
      <c r="I316" s="749">
        <v>0</v>
      </c>
      <c r="J316" s="749" t="s">
        <v>971</v>
      </c>
      <c r="K316" s="749" t="s">
        <v>972</v>
      </c>
      <c r="L316" s="752">
        <v>220.13855832436479</v>
      </c>
      <c r="M316" s="752">
        <v>2</v>
      </c>
      <c r="N316" s="753">
        <v>440.27711664872959</v>
      </c>
    </row>
    <row r="317" spans="1:14" ht="14.4" customHeight="1" x14ac:dyDescent="0.3">
      <c r="A317" s="747" t="s">
        <v>581</v>
      </c>
      <c r="B317" s="748" t="s">
        <v>582</v>
      </c>
      <c r="C317" s="749" t="s">
        <v>610</v>
      </c>
      <c r="D317" s="750" t="s">
        <v>611</v>
      </c>
      <c r="E317" s="751">
        <v>50113001</v>
      </c>
      <c r="F317" s="750" t="s">
        <v>613</v>
      </c>
      <c r="G317" s="749" t="s">
        <v>614</v>
      </c>
      <c r="H317" s="749">
        <v>500989</v>
      </c>
      <c r="I317" s="749">
        <v>0</v>
      </c>
      <c r="J317" s="749" t="s">
        <v>973</v>
      </c>
      <c r="K317" s="749" t="s">
        <v>583</v>
      </c>
      <c r="L317" s="752">
        <v>71.24103531653266</v>
      </c>
      <c r="M317" s="752">
        <v>14</v>
      </c>
      <c r="N317" s="753">
        <v>997.37449443145715</v>
      </c>
    </row>
    <row r="318" spans="1:14" ht="14.4" customHeight="1" x14ac:dyDescent="0.3">
      <c r="A318" s="747" t="s">
        <v>581</v>
      </c>
      <c r="B318" s="748" t="s">
        <v>582</v>
      </c>
      <c r="C318" s="749" t="s">
        <v>610</v>
      </c>
      <c r="D318" s="750" t="s">
        <v>611</v>
      </c>
      <c r="E318" s="751">
        <v>50113001</v>
      </c>
      <c r="F318" s="750" t="s">
        <v>613</v>
      </c>
      <c r="G318" s="749" t="s">
        <v>614</v>
      </c>
      <c r="H318" s="749">
        <v>500979</v>
      </c>
      <c r="I318" s="749">
        <v>0</v>
      </c>
      <c r="J318" s="749" t="s">
        <v>974</v>
      </c>
      <c r="K318" s="749" t="s">
        <v>583</v>
      </c>
      <c r="L318" s="752">
        <v>61.19100000000001</v>
      </c>
      <c r="M318" s="752">
        <v>4</v>
      </c>
      <c r="N318" s="753">
        <v>244.76400000000004</v>
      </c>
    </row>
    <row r="319" spans="1:14" ht="14.4" customHeight="1" x14ac:dyDescent="0.3">
      <c r="A319" s="747" t="s">
        <v>581</v>
      </c>
      <c r="B319" s="748" t="s">
        <v>582</v>
      </c>
      <c r="C319" s="749" t="s">
        <v>610</v>
      </c>
      <c r="D319" s="750" t="s">
        <v>611</v>
      </c>
      <c r="E319" s="751">
        <v>50113001</v>
      </c>
      <c r="F319" s="750" t="s">
        <v>613</v>
      </c>
      <c r="G319" s="749" t="s">
        <v>614</v>
      </c>
      <c r="H319" s="749">
        <v>930443</v>
      </c>
      <c r="I319" s="749">
        <v>0</v>
      </c>
      <c r="J319" s="749" t="s">
        <v>975</v>
      </c>
      <c r="K319" s="749" t="s">
        <v>976</v>
      </c>
      <c r="L319" s="752">
        <v>113.30442433273824</v>
      </c>
      <c r="M319" s="752">
        <v>2</v>
      </c>
      <c r="N319" s="753">
        <v>226.60884866547647</v>
      </c>
    </row>
    <row r="320" spans="1:14" ht="14.4" customHeight="1" x14ac:dyDescent="0.3">
      <c r="A320" s="747" t="s">
        <v>581</v>
      </c>
      <c r="B320" s="748" t="s">
        <v>582</v>
      </c>
      <c r="C320" s="749" t="s">
        <v>610</v>
      </c>
      <c r="D320" s="750" t="s">
        <v>611</v>
      </c>
      <c r="E320" s="751">
        <v>50113001</v>
      </c>
      <c r="F320" s="750" t="s">
        <v>613</v>
      </c>
      <c r="G320" s="749" t="s">
        <v>614</v>
      </c>
      <c r="H320" s="749">
        <v>900814</v>
      </c>
      <c r="I320" s="749">
        <v>0</v>
      </c>
      <c r="J320" s="749" t="s">
        <v>977</v>
      </c>
      <c r="K320" s="749" t="s">
        <v>583</v>
      </c>
      <c r="L320" s="752">
        <v>256.81560000000002</v>
      </c>
      <c r="M320" s="752">
        <v>2</v>
      </c>
      <c r="N320" s="753">
        <v>513.63120000000004</v>
      </c>
    </row>
    <row r="321" spans="1:14" ht="14.4" customHeight="1" x14ac:dyDescent="0.3">
      <c r="A321" s="747" t="s">
        <v>581</v>
      </c>
      <c r="B321" s="748" t="s">
        <v>582</v>
      </c>
      <c r="C321" s="749" t="s">
        <v>610</v>
      </c>
      <c r="D321" s="750" t="s">
        <v>611</v>
      </c>
      <c r="E321" s="751">
        <v>50113001</v>
      </c>
      <c r="F321" s="750" t="s">
        <v>613</v>
      </c>
      <c r="G321" s="749" t="s">
        <v>614</v>
      </c>
      <c r="H321" s="749">
        <v>102439</v>
      </c>
      <c r="I321" s="749">
        <v>2439</v>
      </c>
      <c r="J321" s="749" t="s">
        <v>890</v>
      </c>
      <c r="K321" s="749" t="s">
        <v>891</v>
      </c>
      <c r="L321" s="752">
        <v>285.08</v>
      </c>
      <c r="M321" s="752">
        <v>8</v>
      </c>
      <c r="N321" s="753">
        <v>2280.64</v>
      </c>
    </row>
    <row r="322" spans="1:14" ht="14.4" customHeight="1" x14ac:dyDescent="0.3">
      <c r="A322" s="747" t="s">
        <v>581</v>
      </c>
      <c r="B322" s="748" t="s">
        <v>582</v>
      </c>
      <c r="C322" s="749" t="s">
        <v>610</v>
      </c>
      <c r="D322" s="750" t="s">
        <v>611</v>
      </c>
      <c r="E322" s="751">
        <v>50113001</v>
      </c>
      <c r="F322" s="750" t="s">
        <v>613</v>
      </c>
      <c r="G322" s="749" t="s">
        <v>614</v>
      </c>
      <c r="H322" s="749">
        <v>100502</v>
      </c>
      <c r="I322" s="749">
        <v>502</v>
      </c>
      <c r="J322" s="749" t="s">
        <v>675</v>
      </c>
      <c r="K322" s="749" t="s">
        <v>794</v>
      </c>
      <c r="L322" s="752">
        <v>238.66399999999999</v>
      </c>
      <c r="M322" s="752">
        <v>10</v>
      </c>
      <c r="N322" s="753">
        <v>2386.64</v>
      </c>
    </row>
    <row r="323" spans="1:14" ht="14.4" customHeight="1" x14ac:dyDescent="0.3">
      <c r="A323" s="747" t="s">
        <v>581</v>
      </c>
      <c r="B323" s="748" t="s">
        <v>582</v>
      </c>
      <c r="C323" s="749" t="s">
        <v>610</v>
      </c>
      <c r="D323" s="750" t="s">
        <v>611</v>
      </c>
      <c r="E323" s="751">
        <v>50113001</v>
      </c>
      <c r="F323" s="750" t="s">
        <v>613</v>
      </c>
      <c r="G323" s="749" t="s">
        <v>614</v>
      </c>
      <c r="H323" s="749">
        <v>100536</v>
      </c>
      <c r="I323" s="749">
        <v>536</v>
      </c>
      <c r="J323" s="749" t="s">
        <v>926</v>
      </c>
      <c r="K323" s="749" t="s">
        <v>734</v>
      </c>
      <c r="L323" s="752">
        <v>140.24000000000004</v>
      </c>
      <c r="M323" s="752">
        <v>1</v>
      </c>
      <c r="N323" s="753">
        <v>140.24000000000004</v>
      </c>
    </row>
    <row r="324" spans="1:14" ht="14.4" customHeight="1" x14ac:dyDescent="0.3">
      <c r="A324" s="747" t="s">
        <v>581</v>
      </c>
      <c r="B324" s="748" t="s">
        <v>582</v>
      </c>
      <c r="C324" s="749" t="s">
        <v>610</v>
      </c>
      <c r="D324" s="750" t="s">
        <v>611</v>
      </c>
      <c r="E324" s="751">
        <v>50113001</v>
      </c>
      <c r="F324" s="750" t="s">
        <v>613</v>
      </c>
      <c r="G324" s="749" t="s">
        <v>614</v>
      </c>
      <c r="H324" s="749">
        <v>113441</v>
      </c>
      <c r="I324" s="749">
        <v>13441</v>
      </c>
      <c r="J324" s="749" t="s">
        <v>978</v>
      </c>
      <c r="K324" s="749" t="s">
        <v>979</v>
      </c>
      <c r="L324" s="752">
        <v>246.49959074267167</v>
      </c>
      <c r="M324" s="752">
        <v>125</v>
      </c>
      <c r="N324" s="753">
        <v>30812.448842833957</v>
      </c>
    </row>
    <row r="325" spans="1:14" ht="14.4" customHeight="1" x14ac:dyDescent="0.3">
      <c r="A325" s="747" t="s">
        <v>581</v>
      </c>
      <c r="B325" s="748" t="s">
        <v>582</v>
      </c>
      <c r="C325" s="749" t="s">
        <v>610</v>
      </c>
      <c r="D325" s="750" t="s">
        <v>611</v>
      </c>
      <c r="E325" s="751">
        <v>50113001</v>
      </c>
      <c r="F325" s="750" t="s">
        <v>613</v>
      </c>
      <c r="G325" s="749" t="s">
        <v>614</v>
      </c>
      <c r="H325" s="749">
        <v>993827</v>
      </c>
      <c r="I325" s="749">
        <v>9999999</v>
      </c>
      <c r="J325" s="749" t="s">
        <v>980</v>
      </c>
      <c r="K325" s="749" t="s">
        <v>981</v>
      </c>
      <c r="L325" s="752">
        <v>1663.2</v>
      </c>
      <c r="M325" s="752">
        <v>4</v>
      </c>
      <c r="N325" s="753">
        <v>6652.8</v>
      </c>
    </row>
    <row r="326" spans="1:14" ht="14.4" customHeight="1" thickBot="1" x14ac:dyDescent="0.35">
      <c r="A326" s="754" t="s">
        <v>581</v>
      </c>
      <c r="B326" s="755" t="s">
        <v>582</v>
      </c>
      <c r="C326" s="756" t="s">
        <v>610</v>
      </c>
      <c r="D326" s="757" t="s">
        <v>611</v>
      </c>
      <c r="E326" s="758">
        <v>50113013</v>
      </c>
      <c r="F326" s="757" t="s">
        <v>713</v>
      </c>
      <c r="G326" s="756" t="s">
        <v>614</v>
      </c>
      <c r="H326" s="756">
        <v>208820</v>
      </c>
      <c r="I326" s="756">
        <v>208820</v>
      </c>
      <c r="J326" s="756" t="s">
        <v>982</v>
      </c>
      <c r="K326" s="756" t="s">
        <v>983</v>
      </c>
      <c r="L326" s="759">
        <v>1963.5528000000004</v>
      </c>
      <c r="M326" s="759">
        <v>25</v>
      </c>
      <c r="N326" s="760">
        <v>49088.820000000007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984</v>
      </c>
      <c r="B5" s="745">
        <v>593.25</v>
      </c>
      <c r="C5" s="765">
        <v>1.5283949109666487E-2</v>
      </c>
      <c r="D5" s="745">
        <v>38221.980000000003</v>
      </c>
      <c r="E5" s="765">
        <v>0.98471605089033354</v>
      </c>
      <c r="F5" s="746">
        <v>38815.230000000003</v>
      </c>
    </row>
    <row r="6" spans="1:6" ht="14.4" customHeight="1" x14ac:dyDescent="0.3">
      <c r="A6" s="776" t="s">
        <v>985</v>
      </c>
      <c r="B6" s="752"/>
      <c r="C6" s="766">
        <v>0</v>
      </c>
      <c r="D6" s="752">
        <v>8184</v>
      </c>
      <c r="E6" s="766">
        <v>1</v>
      </c>
      <c r="F6" s="753">
        <v>8184</v>
      </c>
    </row>
    <row r="7" spans="1:6" ht="14.4" customHeight="1" x14ac:dyDescent="0.3">
      <c r="A7" s="776" t="s">
        <v>986</v>
      </c>
      <c r="B7" s="752"/>
      <c r="C7" s="766">
        <v>0</v>
      </c>
      <c r="D7" s="752">
        <v>29823.840000000011</v>
      </c>
      <c r="E7" s="766">
        <v>1</v>
      </c>
      <c r="F7" s="753">
        <v>29823.840000000011</v>
      </c>
    </row>
    <row r="8" spans="1:6" ht="14.4" customHeight="1" x14ac:dyDescent="0.3">
      <c r="A8" s="776" t="s">
        <v>987</v>
      </c>
      <c r="B8" s="752">
        <v>1168.06</v>
      </c>
      <c r="C8" s="766">
        <v>2.3822792329326579E-2</v>
      </c>
      <c r="D8" s="752">
        <v>47863.136001405881</v>
      </c>
      <c r="E8" s="766">
        <v>0.97617720767067351</v>
      </c>
      <c r="F8" s="753">
        <v>49031.196001405879</v>
      </c>
    </row>
    <row r="9" spans="1:6" ht="14.4" customHeight="1" thickBot="1" x14ac:dyDescent="0.35">
      <c r="A9" s="777" t="s">
        <v>988</v>
      </c>
      <c r="B9" s="768">
        <v>395.5</v>
      </c>
      <c r="C9" s="769">
        <v>1.4408240274802118E-2</v>
      </c>
      <c r="D9" s="768">
        <v>27054.070000000003</v>
      </c>
      <c r="E9" s="769">
        <v>0.98559175972519786</v>
      </c>
      <c r="F9" s="770">
        <v>27449.570000000003</v>
      </c>
    </row>
    <row r="10" spans="1:6" ht="14.4" customHeight="1" thickBot="1" x14ac:dyDescent="0.35">
      <c r="A10" s="771" t="s">
        <v>3</v>
      </c>
      <c r="B10" s="772">
        <v>2156.81</v>
      </c>
      <c r="C10" s="773">
        <v>1.40688586551756E-2</v>
      </c>
      <c r="D10" s="772">
        <v>151147.0260014059</v>
      </c>
      <c r="E10" s="773">
        <v>0.9859311413448244</v>
      </c>
      <c r="F10" s="774">
        <v>153303.8360014059</v>
      </c>
    </row>
    <row r="11" spans="1:6" ht="14.4" customHeight="1" thickBot="1" x14ac:dyDescent="0.35"/>
    <row r="12" spans="1:6" ht="14.4" customHeight="1" x14ac:dyDescent="0.3">
      <c r="A12" s="775" t="s">
        <v>989</v>
      </c>
      <c r="B12" s="745"/>
      <c r="C12" s="765">
        <v>0</v>
      </c>
      <c r="D12" s="745">
        <v>1525.56</v>
      </c>
      <c r="E12" s="765">
        <v>1</v>
      </c>
      <c r="F12" s="746">
        <v>1525.56</v>
      </c>
    </row>
    <row r="13" spans="1:6" ht="14.4" customHeight="1" x14ac:dyDescent="0.3">
      <c r="A13" s="776" t="s">
        <v>990</v>
      </c>
      <c r="B13" s="752"/>
      <c r="C13" s="766">
        <v>0</v>
      </c>
      <c r="D13" s="752">
        <v>84860.439999999959</v>
      </c>
      <c r="E13" s="766">
        <v>1</v>
      </c>
      <c r="F13" s="753">
        <v>84860.439999999959</v>
      </c>
    </row>
    <row r="14" spans="1:6" ht="14.4" customHeight="1" x14ac:dyDescent="0.3">
      <c r="A14" s="776" t="s">
        <v>991</v>
      </c>
      <c r="B14" s="752"/>
      <c r="C14" s="766">
        <v>0</v>
      </c>
      <c r="D14" s="752">
        <v>104.67000000000003</v>
      </c>
      <c r="E14" s="766">
        <v>1</v>
      </c>
      <c r="F14" s="753">
        <v>104.67000000000003</v>
      </c>
    </row>
    <row r="15" spans="1:6" ht="14.4" customHeight="1" x14ac:dyDescent="0.3">
      <c r="A15" s="776" t="s">
        <v>992</v>
      </c>
      <c r="B15" s="752"/>
      <c r="C15" s="766">
        <v>0</v>
      </c>
      <c r="D15" s="752">
        <v>503.00000000000006</v>
      </c>
      <c r="E15" s="766">
        <v>1</v>
      </c>
      <c r="F15" s="753">
        <v>503.00000000000006</v>
      </c>
    </row>
    <row r="16" spans="1:6" ht="14.4" customHeight="1" x14ac:dyDescent="0.3">
      <c r="A16" s="776" t="s">
        <v>993</v>
      </c>
      <c r="B16" s="752"/>
      <c r="C16" s="766">
        <v>0</v>
      </c>
      <c r="D16" s="752">
        <v>436.93600140589268</v>
      </c>
      <c r="E16" s="766">
        <v>1</v>
      </c>
      <c r="F16" s="753">
        <v>436.93600140589268</v>
      </c>
    </row>
    <row r="17" spans="1:6" ht="14.4" customHeight="1" x14ac:dyDescent="0.3">
      <c r="A17" s="776" t="s">
        <v>994</v>
      </c>
      <c r="B17" s="752"/>
      <c r="C17" s="766">
        <v>0</v>
      </c>
      <c r="D17" s="752">
        <v>26.150000000000006</v>
      </c>
      <c r="E17" s="766">
        <v>1</v>
      </c>
      <c r="F17" s="753">
        <v>26.150000000000006</v>
      </c>
    </row>
    <row r="18" spans="1:6" ht="14.4" customHeight="1" x14ac:dyDescent="0.3">
      <c r="A18" s="776" t="s">
        <v>995</v>
      </c>
      <c r="B18" s="752"/>
      <c r="C18" s="766">
        <v>0</v>
      </c>
      <c r="D18" s="752">
        <v>23.659999999999997</v>
      </c>
      <c r="E18" s="766">
        <v>1</v>
      </c>
      <c r="F18" s="753">
        <v>23.659999999999997</v>
      </c>
    </row>
    <row r="19" spans="1:6" ht="14.4" customHeight="1" x14ac:dyDescent="0.3">
      <c r="A19" s="776" t="s">
        <v>996</v>
      </c>
      <c r="B19" s="752"/>
      <c r="C19" s="766">
        <v>0</v>
      </c>
      <c r="D19" s="752">
        <v>439.14</v>
      </c>
      <c r="E19" s="766">
        <v>1</v>
      </c>
      <c r="F19" s="753">
        <v>439.14</v>
      </c>
    </row>
    <row r="20" spans="1:6" ht="14.4" customHeight="1" x14ac:dyDescent="0.3">
      <c r="A20" s="776" t="s">
        <v>997</v>
      </c>
      <c r="B20" s="752"/>
      <c r="C20" s="766">
        <v>0</v>
      </c>
      <c r="D20" s="752">
        <v>201.2</v>
      </c>
      <c r="E20" s="766">
        <v>1</v>
      </c>
      <c r="F20" s="753">
        <v>201.2</v>
      </c>
    </row>
    <row r="21" spans="1:6" ht="14.4" customHeight="1" x14ac:dyDescent="0.3">
      <c r="A21" s="776" t="s">
        <v>998</v>
      </c>
      <c r="B21" s="752"/>
      <c r="C21" s="766">
        <v>0</v>
      </c>
      <c r="D21" s="752">
        <v>18.290000000000003</v>
      </c>
      <c r="E21" s="766">
        <v>1</v>
      </c>
      <c r="F21" s="753">
        <v>18.290000000000003</v>
      </c>
    </row>
    <row r="22" spans="1:6" ht="14.4" customHeight="1" x14ac:dyDescent="0.3">
      <c r="A22" s="776" t="s">
        <v>999</v>
      </c>
      <c r="B22" s="752"/>
      <c r="C22" s="766">
        <v>0</v>
      </c>
      <c r="D22" s="752">
        <v>19.010000000000002</v>
      </c>
      <c r="E22" s="766">
        <v>1</v>
      </c>
      <c r="F22" s="753">
        <v>19.010000000000002</v>
      </c>
    </row>
    <row r="23" spans="1:6" ht="14.4" customHeight="1" x14ac:dyDescent="0.3">
      <c r="A23" s="776" t="s">
        <v>1000</v>
      </c>
      <c r="B23" s="752"/>
      <c r="C23" s="766">
        <v>0</v>
      </c>
      <c r="D23" s="752">
        <v>119.73999999999997</v>
      </c>
      <c r="E23" s="766">
        <v>1</v>
      </c>
      <c r="F23" s="753">
        <v>119.73999999999997</v>
      </c>
    </row>
    <row r="24" spans="1:6" ht="14.4" customHeight="1" x14ac:dyDescent="0.3">
      <c r="A24" s="776" t="s">
        <v>1001</v>
      </c>
      <c r="B24" s="752"/>
      <c r="C24" s="766">
        <v>0</v>
      </c>
      <c r="D24" s="752">
        <v>9796.74</v>
      </c>
      <c r="E24" s="766">
        <v>1</v>
      </c>
      <c r="F24" s="753">
        <v>9796.74</v>
      </c>
    </row>
    <row r="25" spans="1:6" ht="14.4" customHeight="1" x14ac:dyDescent="0.3">
      <c r="A25" s="776" t="s">
        <v>1002</v>
      </c>
      <c r="B25" s="752"/>
      <c r="C25" s="766">
        <v>0</v>
      </c>
      <c r="D25" s="752">
        <v>2514.16</v>
      </c>
      <c r="E25" s="766">
        <v>1</v>
      </c>
      <c r="F25" s="753">
        <v>2514.16</v>
      </c>
    </row>
    <row r="26" spans="1:6" ht="14.4" customHeight="1" x14ac:dyDescent="0.3">
      <c r="A26" s="776" t="s">
        <v>1003</v>
      </c>
      <c r="B26" s="752"/>
      <c r="C26" s="766">
        <v>0</v>
      </c>
      <c r="D26" s="752">
        <v>1135.5600000000004</v>
      </c>
      <c r="E26" s="766">
        <v>1</v>
      </c>
      <c r="F26" s="753">
        <v>1135.5600000000004</v>
      </c>
    </row>
    <row r="27" spans="1:6" ht="14.4" customHeight="1" x14ac:dyDescent="0.3">
      <c r="A27" s="776" t="s">
        <v>1004</v>
      </c>
      <c r="B27" s="752"/>
      <c r="C27" s="766">
        <v>0</v>
      </c>
      <c r="D27" s="752">
        <v>15375.58</v>
      </c>
      <c r="E27" s="766">
        <v>1</v>
      </c>
      <c r="F27" s="753">
        <v>15375.58</v>
      </c>
    </row>
    <row r="28" spans="1:6" ht="14.4" customHeight="1" x14ac:dyDescent="0.3">
      <c r="A28" s="776" t="s">
        <v>1005</v>
      </c>
      <c r="B28" s="752"/>
      <c r="C28" s="766">
        <v>0</v>
      </c>
      <c r="D28" s="752">
        <v>512.51199999999994</v>
      </c>
      <c r="E28" s="766">
        <v>1</v>
      </c>
      <c r="F28" s="753">
        <v>512.51199999999994</v>
      </c>
    </row>
    <row r="29" spans="1:6" ht="14.4" customHeight="1" x14ac:dyDescent="0.3">
      <c r="A29" s="776" t="s">
        <v>1006</v>
      </c>
      <c r="B29" s="752"/>
      <c r="C29" s="766">
        <v>0</v>
      </c>
      <c r="D29" s="752">
        <v>4441.92</v>
      </c>
      <c r="E29" s="766">
        <v>1</v>
      </c>
      <c r="F29" s="753">
        <v>4441.92</v>
      </c>
    </row>
    <row r="30" spans="1:6" ht="14.4" customHeight="1" x14ac:dyDescent="0.3">
      <c r="A30" s="776" t="s">
        <v>1007</v>
      </c>
      <c r="B30" s="752"/>
      <c r="C30" s="766">
        <v>0</v>
      </c>
      <c r="D30" s="752">
        <v>2126.8980000000001</v>
      </c>
      <c r="E30" s="766">
        <v>1</v>
      </c>
      <c r="F30" s="753">
        <v>2126.8980000000001</v>
      </c>
    </row>
    <row r="31" spans="1:6" ht="14.4" customHeight="1" x14ac:dyDescent="0.3">
      <c r="A31" s="776" t="s">
        <v>1008</v>
      </c>
      <c r="B31" s="752"/>
      <c r="C31" s="766">
        <v>0</v>
      </c>
      <c r="D31" s="752">
        <v>29.700000000000003</v>
      </c>
      <c r="E31" s="766">
        <v>1</v>
      </c>
      <c r="F31" s="753">
        <v>29.700000000000003</v>
      </c>
    </row>
    <row r="32" spans="1:6" ht="14.4" customHeight="1" x14ac:dyDescent="0.3">
      <c r="A32" s="776" t="s">
        <v>1009</v>
      </c>
      <c r="B32" s="752"/>
      <c r="C32" s="766">
        <v>0</v>
      </c>
      <c r="D32" s="752">
        <v>52.470000000000013</v>
      </c>
      <c r="E32" s="766">
        <v>1</v>
      </c>
      <c r="F32" s="753">
        <v>52.470000000000013</v>
      </c>
    </row>
    <row r="33" spans="1:6" ht="14.4" customHeight="1" x14ac:dyDescent="0.3">
      <c r="A33" s="776" t="s">
        <v>1010</v>
      </c>
      <c r="B33" s="752"/>
      <c r="C33" s="766">
        <v>0</v>
      </c>
      <c r="D33" s="752">
        <v>54.49</v>
      </c>
      <c r="E33" s="766">
        <v>1</v>
      </c>
      <c r="F33" s="753">
        <v>54.49</v>
      </c>
    </row>
    <row r="34" spans="1:6" ht="14.4" customHeight="1" x14ac:dyDescent="0.3">
      <c r="A34" s="776" t="s">
        <v>1011</v>
      </c>
      <c r="B34" s="752">
        <v>1762.95</v>
      </c>
      <c r="C34" s="766">
        <v>0.13300795882445696</v>
      </c>
      <c r="D34" s="752">
        <v>11491.52</v>
      </c>
      <c r="E34" s="766">
        <v>0.86699204117554296</v>
      </c>
      <c r="F34" s="753">
        <v>13254.470000000001</v>
      </c>
    </row>
    <row r="35" spans="1:6" ht="14.4" customHeight="1" x14ac:dyDescent="0.3">
      <c r="A35" s="776" t="s">
        <v>1012</v>
      </c>
      <c r="B35" s="752"/>
      <c r="C35" s="766">
        <v>0</v>
      </c>
      <c r="D35" s="752">
        <v>6314</v>
      </c>
      <c r="E35" s="766">
        <v>1</v>
      </c>
      <c r="F35" s="753">
        <v>6314</v>
      </c>
    </row>
    <row r="36" spans="1:6" ht="14.4" customHeight="1" x14ac:dyDescent="0.3">
      <c r="A36" s="776" t="s">
        <v>1013</v>
      </c>
      <c r="B36" s="752">
        <v>170.95</v>
      </c>
      <c r="C36" s="766">
        <v>1</v>
      </c>
      <c r="D36" s="752"/>
      <c r="E36" s="766">
        <v>0</v>
      </c>
      <c r="F36" s="753">
        <v>170.95</v>
      </c>
    </row>
    <row r="37" spans="1:6" ht="14.4" customHeight="1" x14ac:dyDescent="0.3">
      <c r="A37" s="776" t="s">
        <v>1014</v>
      </c>
      <c r="B37" s="752"/>
      <c r="C37" s="766">
        <v>0</v>
      </c>
      <c r="D37" s="752">
        <v>246.23999999999998</v>
      </c>
      <c r="E37" s="766">
        <v>1</v>
      </c>
      <c r="F37" s="753">
        <v>246.23999999999998</v>
      </c>
    </row>
    <row r="38" spans="1:6" ht="14.4" customHeight="1" x14ac:dyDescent="0.3">
      <c r="A38" s="776" t="s">
        <v>1015</v>
      </c>
      <c r="B38" s="752"/>
      <c r="C38" s="766">
        <v>0</v>
      </c>
      <c r="D38" s="752">
        <v>227.97</v>
      </c>
      <c r="E38" s="766">
        <v>1</v>
      </c>
      <c r="F38" s="753">
        <v>227.97</v>
      </c>
    </row>
    <row r="39" spans="1:6" ht="14.4" customHeight="1" x14ac:dyDescent="0.3">
      <c r="A39" s="776" t="s">
        <v>1016</v>
      </c>
      <c r="B39" s="752"/>
      <c r="C39" s="766">
        <v>0</v>
      </c>
      <c r="D39" s="752">
        <v>275.67000000000007</v>
      </c>
      <c r="E39" s="766">
        <v>1</v>
      </c>
      <c r="F39" s="753">
        <v>275.67000000000007</v>
      </c>
    </row>
    <row r="40" spans="1:6" ht="14.4" customHeight="1" x14ac:dyDescent="0.3">
      <c r="A40" s="776" t="s">
        <v>1017</v>
      </c>
      <c r="B40" s="752"/>
      <c r="C40" s="766">
        <v>0</v>
      </c>
      <c r="D40" s="752">
        <v>99.640000000000015</v>
      </c>
      <c r="E40" s="766">
        <v>1</v>
      </c>
      <c r="F40" s="753">
        <v>99.640000000000015</v>
      </c>
    </row>
    <row r="41" spans="1:6" ht="14.4" customHeight="1" x14ac:dyDescent="0.3">
      <c r="A41" s="776" t="s">
        <v>1018</v>
      </c>
      <c r="B41" s="752"/>
      <c r="C41" s="766">
        <v>0</v>
      </c>
      <c r="D41" s="752">
        <v>78.8</v>
      </c>
      <c r="E41" s="766">
        <v>1</v>
      </c>
      <c r="F41" s="753">
        <v>78.8</v>
      </c>
    </row>
    <row r="42" spans="1:6" ht="14.4" customHeight="1" x14ac:dyDescent="0.3">
      <c r="A42" s="776" t="s">
        <v>1019</v>
      </c>
      <c r="B42" s="752">
        <v>222.91</v>
      </c>
      <c r="C42" s="766">
        <v>1</v>
      </c>
      <c r="D42" s="752"/>
      <c r="E42" s="766">
        <v>0</v>
      </c>
      <c r="F42" s="753">
        <v>222.91</v>
      </c>
    </row>
    <row r="43" spans="1:6" ht="14.4" customHeight="1" x14ac:dyDescent="0.3">
      <c r="A43" s="776" t="s">
        <v>1020</v>
      </c>
      <c r="B43" s="752"/>
      <c r="C43" s="766">
        <v>0</v>
      </c>
      <c r="D43" s="752">
        <v>59.72</v>
      </c>
      <c r="E43" s="766">
        <v>1</v>
      </c>
      <c r="F43" s="753">
        <v>59.72</v>
      </c>
    </row>
    <row r="44" spans="1:6" ht="14.4" customHeight="1" x14ac:dyDescent="0.3">
      <c r="A44" s="776" t="s">
        <v>1021</v>
      </c>
      <c r="B44" s="752"/>
      <c r="C44" s="766">
        <v>0</v>
      </c>
      <c r="D44" s="752">
        <v>1217.99</v>
      </c>
      <c r="E44" s="766">
        <v>1</v>
      </c>
      <c r="F44" s="753">
        <v>1217.99</v>
      </c>
    </row>
    <row r="45" spans="1:6" ht="14.4" customHeight="1" x14ac:dyDescent="0.3">
      <c r="A45" s="776" t="s">
        <v>1022</v>
      </c>
      <c r="B45" s="752"/>
      <c r="C45" s="766">
        <v>0</v>
      </c>
      <c r="D45" s="752">
        <v>3577.8599999999997</v>
      </c>
      <c r="E45" s="766">
        <v>1</v>
      </c>
      <c r="F45" s="753">
        <v>3577.8599999999997</v>
      </c>
    </row>
    <row r="46" spans="1:6" ht="14.4" customHeight="1" thickBot="1" x14ac:dyDescent="0.35">
      <c r="A46" s="777" t="s">
        <v>1023</v>
      </c>
      <c r="B46" s="768"/>
      <c r="C46" s="769">
        <v>0</v>
      </c>
      <c r="D46" s="768">
        <v>3239.7899999999995</v>
      </c>
      <c r="E46" s="769">
        <v>1</v>
      </c>
      <c r="F46" s="770">
        <v>3239.7899999999995</v>
      </c>
    </row>
    <row r="47" spans="1:6" ht="14.4" customHeight="1" thickBot="1" x14ac:dyDescent="0.35">
      <c r="A47" s="771" t="s">
        <v>3</v>
      </c>
      <c r="B47" s="772">
        <v>2156.81</v>
      </c>
      <c r="C47" s="773">
        <v>1.4068858655175601E-2</v>
      </c>
      <c r="D47" s="772">
        <v>151147.02600140584</v>
      </c>
      <c r="E47" s="773">
        <v>0.98593114134482418</v>
      </c>
      <c r="F47" s="774">
        <v>153303.83600140587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1175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</v>
      </c>
      <c r="G3" s="47">
        <f>SUBTOTAL(9,G6:G1048576)</f>
        <v>2156.8100000000004</v>
      </c>
      <c r="H3" s="48">
        <f>IF(M3=0,0,G3/M3)</f>
        <v>1.4068858655175591E-2</v>
      </c>
      <c r="I3" s="47">
        <f>SUBTOTAL(9,I6:I1048576)</f>
        <v>995.5</v>
      </c>
      <c r="J3" s="47">
        <f>SUBTOTAL(9,J6:J1048576)</f>
        <v>151147.02600140602</v>
      </c>
      <c r="K3" s="48">
        <f>IF(M3=0,0,J3/M3)</f>
        <v>0.9859311413448244</v>
      </c>
      <c r="L3" s="47">
        <f>SUBTOTAL(9,L6:L1048576)</f>
        <v>1007.5</v>
      </c>
      <c r="M3" s="49">
        <f>SUBTOTAL(9,M6:M1048576)</f>
        <v>153303.83600140602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593</v>
      </c>
      <c r="B6" s="741" t="s">
        <v>1024</v>
      </c>
      <c r="C6" s="741" t="s">
        <v>1025</v>
      </c>
      <c r="D6" s="741" t="s">
        <v>652</v>
      </c>
      <c r="E6" s="741" t="s">
        <v>1026</v>
      </c>
      <c r="F6" s="745"/>
      <c r="G6" s="745"/>
      <c r="H6" s="765">
        <v>0</v>
      </c>
      <c r="I6" s="745">
        <v>4</v>
      </c>
      <c r="J6" s="745">
        <v>2884.8</v>
      </c>
      <c r="K6" s="765">
        <v>1</v>
      </c>
      <c r="L6" s="745">
        <v>4</v>
      </c>
      <c r="M6" s="746">
        <v>2884.8</v>
      </c>
    </row>
    <row r="7" spans="1:13" ht="14.4" customHeight="1" x14ac:dyDescent="0.3">
      <c r="A7" s="747" t="s">
        <v>593</v>
      </c>
      <c r="B7" s="748" t="s">
        <v>1024</v>
      </c>
      <c r="C7" s="748" t="s">
        <v>1027</v>
      </c>
      <c r="D7" s="748" t="s">
        <v>652</v>
      </c>
      <c r="E7" s="748" t="s">
        <v>1028</v>
      </c>
      <c r="F7" s="752"/>
      <c r="G7" s="752"/>
      <c r="H7" s="766">
        <v>0</v>
      </c>
      <c r="I7" s="752">
        <v>6</v>
      </c>
      <c r="J7" s="752">
        <v>1631.1000000000004</v>
      </c>
      <c r="K7" s="766">
        <v>1</v>
      </c>
      <c r="L7" s="752">
        <v>6</v>
      </c>
      <c r="M7" s="753">
        <v>1631.1000000000004</v>
      </c>
    </row>
    <row r="8" spans="1:13" ht="14.4" customHeight="1" x14ac:dyDescent="0.3">
      <c r="A8" s="747" t="s">
        <v>593</v>
      </c>
      <c r="B8" s="748" t="s">
        <v>1024</v>
      </c>
      <c r="C8" s="748" t="s">
        <v>1029</v>
      </c>
      <c r="D8" s="748" t="s">
        <v>652</v>
      </c>
      <c r="E8" s="748" t="s">
        <v>1030</v>
      </c>
      <c r="F8" s="752"/>
      <c r="G8" s="752"/>
      <c r="H8" s="766">
        <v>0</v>
      </c>
      <c r="I8" s="752">
        <v>22</v>
      </c>
      <c r="J8" s="752">
        <v>13874.52</v>
      </c>
      <c r="K8" s="766">
        <v>1</v>
      </c>
      <c r="L8" s="752">
        <v>22</v>
      </c>
      <c r="M8" s="753">
        <v>13874.52</v>
      </c>
    </row>
    <row r="9" spans="1:13" ht="14.4" customHeight="1" x14ac:dyDescent="0.3">
      <c r="A9" s="747" t="s">
        <v>593</v>
      </c>
      <c r="B9" s="748" t="s">
        <v>1024</v>
      </c>
      <c r="C9" s="748" t="s">
        <v>1031</v>
      </c>
      <c r="D9" s="748" t="s">
        <v>652</v>
      </c>
      <c r="E9" s="748" t="s">
        <v>1032</v>
      </c>
      <c r="F9" s="752"/>
      <c r="G9" s="752"/>
      <c r="H9" s="766">
        <v>0</v>
      </c>
      <c r="I9" s="752">
        <v>1</v>
      </c>
      <c r="J9" s="752">
        <v>913.65</v>
      </c>
      <c r="K9" s="766">
        <v>1</v>
      </c>
      <c r="L9" s="752">
        <v>1</v>
      </c>
      <c r="M9" s="753">
        <v>913.65</v>
      </c>
    </row>
    <row r="10" spans="1:13" ht="14.4" customHeight="1" x14ac:dyDescent="0.3">
      <c r="A10" s="747" t="s">
        <v>593</v>
      </c>
      <c r="B10" s="748" t="s">
        <v>1024</v>
      </c>
      <c r="C10" s="748" t="s">
        <v>1033</v>
      </c>
      <c r="D10" s="748" t="s">
        <v>652</v>
      </c>
      <c r="E10" s="748" t="s">
        <v>1034</v>
      </c>
      <c r="F10" s="752"/>
      <c r="G10" s="752"/>
      <c r="H10" s="766">
        <v>0</v>
      </c>
      <c r="I10" s="752">
        <v>25</v>
      </c>
      <c r="J10" s="752">
        <v>10223.75</v>
      </c>
      <c r="K10" s="766">
        <v>1</v>
      </c>
      <c r="L10" s="752">
        <v>25</v>
      </c>
      <c r="M10" s="753">
        <v>10223.75</v>
      </c>
    </row>
    <row r="11" spans="1:13" ht="14.4" customHeight="1" x14ac:dyDescent="0.3">
      <c r="A11" s="747" t="s">
        <v>593</v>
      </c>
      <c r="B11" s="748" t="s">
        <v>1035</v>
      </c>
      <c r="C11" s="748" t="s">
        <v>1036</v>
      </c>
      <c r="D11" s="748" t="s">
        <v>662</v>
      </c>
      <c r="E11" s="748" t="s">
        <v>1037</v>
      </c>
      <c r="F11" s="752"/>
      <c r="G11" s="752"/>
      <c r="H11" s="766">
        <v>0</v>
      </c>
      <c r="I11" s="752">
        <v>5</v>
      </c>
      <c r="J11" s="752">
        <v>196.70000000000002</v>
      </c>
      <c r="K11" s="766">
        <v>1</v>
      </c>
      <c r="L11" s="752">
        <v>5</v>
      </c>
      <c r="M11" s="753">
        <v>196.70000000000002</v>
      </c>
    </row>
    <row r="12" spans="1:13" ht="14.4" customHeight="1" x14ac:dyDescent="0.3">
      <c r="A12" s="747" t="s">
        <v>593</v>
      </c>
      <c r="B12" s="748" t="s">
        <v>1038</v>
      </c>
      <c r="C12" s="748" t="s">
        <v>1039</v>
      </c>
      <c r="D12" s="748" t="s">
        <v>1040</v>
      </c>
      <c r="E12" s="748" t="s">
        <v>1041</v>
      </c>
      <c r="F12" s="752"/>
      <c r="G12" s="752"/>
      <c r="H12" s="766">
        <v>0</v>
      </c>
      <c r="I12" s="752">
        <v>1</v>
      </c>
      <c r="J12" s="752">
        <v>14.999999999999996</v>
      </c>
      <c r="K12" s="766">
        <v>1</v>
      </c>
      <c r="L12" s="752">
        <v>1</v>
      </c>
      <c r="M12" s="753">
        <v>14.999999999999996</v>
      </c>
    </row>
    <row r="13" spans="1:13" ht="14.4" customHeight="1" x14ac:dyDescent="0.3">
      <c r="A13" s="747" t="s">
        <v>593</v>
      </c>
      <c r="B13" s="748" t="s">
        <v>1042</v>
      </c>
      <c r="C13" s="748" t="s">
        <v>1043</v>
      </c>
      <c r="D13" s="748" t="s">
        <v>1044</v>
      </c>
      <c r="E13" s="748" t="s">
        <v>1045</v>
      </c>
      <c r="F13" s="752"/>
      <c r="G13" s="752"/>
      <c r="H13" s="766">
        <v>0</v>
      </c>
      <c r="I13" s="752">
        <v>1</v>
      </c>
      <c r="J13" s="752">
        <v>201.2</v>
      </c>
      <c r="K13" s="766">
        <v>1</v>
      </c>
      <c r="L13" s="752">
        <v>1</v>
      </c>
      <c r="M13" s="753">
        <v>201.2</v>
      </c>
    </row>
    <row r="14" spans="1:13" ht="14.4" customHeight="1" x14ac:dyDescent="0.3">
      <c r="A14" s="747" t="s">
        <v>593</v>
      </c>
      <c r="B14" s="748" t="s">
        <v>1046</v>
      </c>
      <c r="C14" s="748" t="s">
        <v>1047</v>
      </c>
      <c r="D14" s="748" t="s">
        <v>634</v>
      </c>
      <c r="E14" s="748" t="s">
        <v>1048</v>
      </c>
      <c r="F14" s="752"/>
      <c r="G14" s="752"/>
      <c r="H14" s="766">
        <v>0</v>
      </c>
      <c r="I14" s="752">
        <v>5</v>
      </c>
      <c r="J14" s="752">
        <v>341</v>
      </c>
      <c r="K14" s="766">
        <v>1</v>
      </c>
      <c r="L14" s="752">
        <v>5</v>
      </c>
      <c r="M14" s="753">
        <v>341</v>
      </c>
    </row>
    <row r="15" spans="1:13" ht="14.4" customHeight="1" x14ac:dyDescent="0.3">
      <c r="A15" s="747" t="s">
        <v>593</v>
      </c>
      <c r="B15" s="748" t="s">
        <v>1049</v>
      </c>
      <c r="C15" s="748" t="s">
        <v>1050</v>
      </c>
      <c r="D15" s="748" t="s">
        <v>1051</v>
      </c>
      <c r="E15" s="748" t="s">
        <v>1052</v>
      </c>
      <c r="F15" s="752"/>
      <c r="G15" s="752"/>
      <c r="H15" s="766">
        <v>0</v>
      </c>
      <c r="I15" s="752">
        <v>5</v>
      </c>
      <c r="J15" s="752">
        <v>634.70000000000016</v>
      </c>
      <c r="K15" s="766">
        <v>1</v>
      </c>
      <c r="L15" s="752">
        <v>5</v>
      </c>
      <c r="M15" s="753">
        <v>634.70000000000016</v>
      </c>
    </row>
    <row r="16" spans="1:13" ht="14.4" customHeight="1" x14ac:dyDescent="0.3">
      <c r="A16" s="747" t="s">
        <v>593</v>
      </c>
      <c r="B16" s="748" t="s">
        <v>1053</v>
      </c>
      <c r="C16" s="748" t="s">
        <v>1054</v>
      </c>
      <c r="D16" s="748" t="s">
        <v>1055</v>
      </c>
      <c r="E16" s="748" t="s">
        <v>1056</v>
      </c>
      <c r="F16" s="752"/>
      <c r="G16" s="752"/>
      <c r="H16" s="766">
        <v>0</v>
      </c>
      <c r="I16" s="752">
        <v>7.8000000000000007</v>
      </c>
      <c r="J16" s="752">
        <v>1201.1999999999998</v>
      </c>
      <c r="K16" s="766">
        <v>1</v>
      </c>
      <c r="L16" s="752">
        <v>7.8000000000000007</v>
      </c>
      <c r="M16" s="753">
        <v>1201.1999999999998</v>
      </c>
    </row>
    <row r="17" spans="1:13" ht="14.4" customHeight="1" x14ac:dyDescent="0.3">
      <c r="A17" s="747" t="s">
        <v>593</v>
      </c>
      <c r="B17" s="748" t="s">
        <v>1053</v>
      </c>
      <c r="C17" s="748" t="s">
        <v>1057</v>
      </c>
      <c r="D17" s="748" t="s">
        <v>1055</v>
      </c>
      <c r="E17" s="748" t="s">
        <v>1058</v>
      </c>
      <c r="F17" s="752"/>
      <c r="G17" s="752"/>
      <c r="H17" s="766">
        <v>0</v>
      </c>
      <c r="I17" s="752">
        <v>8.4000000000000021</v>
      </c>
      <c r="J17" s="752">
        <v>2208.36</v>
      </c>
      <c r="K17" s="766">
        <v>1</v>
      </c>
      <c r="L17" s="752">
        <v>8.4000000000000021</v>
      </c>
      <c r="M17" s="753">
        <v>2208.36</v>
      </c>
    </row>
    <row r="18" spans="1:13" ht="14.4" customHeight="1" x14ac:dyDescent="0.3">
      <c r="A18" s="747" t="s">
        <v>593</v>
      </c>
      <c r="B18" s="748" t="s">
        <v>1059</v>
      </c>
      <c r="C18" s="748" t="s">
        <v>1060</v>
      </c>
      <c r="D18" s="748" t="s">
        <v>1061</v>
      </c>
      <c r="E18" s="748" t="s">
        <v>1062</v>
      </c>
      <c r="F18" s="752"/>
      <c r="G18" s="752"/>
      <c r="H18" s="766">
        <v>0</v>
      </c>
      <c r="I18" s="752">
        <v>8</v>
      </c>
      <c r="J18" s="752">
        <v>423.04</v>
      </c>
      <c r="K18" s="766">
        <v>1</v>
      </c>
      <c r="L18" s="752">
        <v>8</v>
      </c>
      <c r="M18" s="753">
        <v>423.04</v>
      </c>
    </row>
    <row r="19" spans="1:13" ht="14.4" customHeight="1" x14ac:dyDescent="0.3">
      <c r="A19" s="747" t="s">
        <v>593</v>
      </c>
      <c r="B19" s="748" t="s">
        <v>1063</v>
      </c>
      <c r="C19" s="748" t="s">
        <v>1064</v>
      </c>
      <c r="D19" s="748" t="s">
        <v>677</v>
      </c>
      <c r="E19" s="748" t="s">
        <v>678</v>
      </c>
      <c r="F19" s="752">
        <v>3</v>
      </c>
      <c r="G19" s="752">
        <v>593.25</v>
      </c>
      <c r="H19" s="766">
        <v>1</v>
      </c>
      <c r="I19" s="752"/>
      <c r="J19" s="752"/>
      <c r="K19" s="766">
        <v>0</v>
      </c>
      <c r="L19" s="752">
        <v>3</v>
      </c>
      <c r="M19" s="753">
        <v>593.25</v>
      </c>
    </row>
    <row r="20" spans="1:13" ht="14.4" customHeight="1" x14ac:dyDescent="0.3">
      <c r="A20" s="747" t="s">
        <v>593</v>
      </c>
      <c r="B20" s="748" t="s">
        <v>1063</v>
      </c>
      <c r="C20" s="748" t="s">
        <v>1065</v>
      </c>
      <c r="D20" s="748" t="s">
        <v>681</v>
      </c>
      <c r="E20" s="748" t="s">
        <v>683</v>
      </c>
      <c r="F20" s="752"/>
      <c r="G20" s="752"/>
      <c r="H20" s="766">
        <v>0</v>
      </c>
      <c r="I20" s="752">
        <v>62</v>
      </c>
      <c r="J20" s="752">
        <v>2086.84</v>
      </c>
      <c r="K20" s="766">
        <v>1</v>
      </c>
      <c r="L20" s="752">
        <v>62</v>
      </c>
      <c r="M20" s="753">
        <v>2086.84</v>
      </c>
    </row>
    <row r="21" spans="1:13" ht="14.4" customHeight="1" x14ac:dyDescent="0.3">
      <c r="A21" s="747" t="s">
        <v>593</v>
      </c>
      <c r="B21" s="748" t="s">
        <v>1063</v>
      </c>
      <c r="C21" s="748" t="s">
        <v>1066</v>
      </c>
      <c r="D21" s="748" t="s">
        <v>681</v>
      </c>
      <c r="E21" s="748" t="s">
        <v>1067</v>
      </c>
      <c r="F21" s="752"/>
      <c r="G21" s="752"/>
      <c r="H21" s="766">
        <v>0</v>
      </c>
      <c r="I21" s="752">
        <v>10</v>
      </c>
      <c r="J21" s="752">
        <v>506.4</v>
      </c>
      <c r="K21" s="766">
        <v>1</v>
      </c>
      <c r="L21" s="752">
        <v>10</v>
      </c>
      <c r="M21" s="753">
        <v>506.4</v>
      </c>
    </row>
    <row r="22" spans="1:13" ht="14.4" customHeight="1" x14ac:dyDescent="0.3">
      <c r="A22" s="747" t="s">
        <v>593</v>
      </c>
      <c r="B22" s="748" t="s">
        <v>1063</v>
      </c>
      <c r="C22" s="748" t="s">
        <v>1068</v>
      </c>
      <c r="D22" s="748" t="s">
        <v>681</v>
      </c>
      <c r="E22" s="748" t="s">
        <v>1069</v>
      </c>
      <c r="F22" s="752"/>
      <c r="G22" s="752"/>
      <c r="H22" s="766">
        <v>0</v>
      </c>
      <c r="I22" s="752">
        <v>10</v>
      </c>
      <c r="J22" s="752">
        <v>506.4000000000002</v>
      </c>
      <c r="K22" s="766">
        <v>1</v>
      </c>
      <c r="L22" s="752">
        <v>10</v>
      </c>
      <c r="M22" s="753">
        <v>506.4000000000002</v>
      </c>
    </row>
    <row r="23" spans="1:13" ht="14.4" customHeight="1" x14ac:dyDescent="0.3">
      <c r="A23" s="747" t="s">
        <v>593</v>
      </c>
      <c r="B23" s="748" t="s">
        <v>1070</v>
      </c>
      <c r="C23" s="748" t="s">
        <v>1071</v>
      </c>
      <c r="D23" s="748" t="s">
        <v>1072</v>
      </c>
      <c r="E23" s="748" t="s">
        <v>1073</v>
      </c>
      <c r="F23" s="752"/>
      <c r="G23" s="752"/>
      <c r="H23" s="766">
        <v>0</v>
      </c>
      <c r="I23" s="752">
        <v>10</v>
      </c>
      <c r="J23" s="752">
        <v>91.199999999999989</v>
      </c>
      <c r="K23" s="766">
        <v>1</v>
      </c>
      <c r="L23" s="752">
        <v>10</v>
      </c>
      <c r="M23" s="753">
        <v>91.199999999999989</v>
      </c>
    </row>
    <row r="24" spans="1:13" ht="14.4" customHeight="1" x14ac:dyDescent="0.3">
      <c r="A24" s="747" t="s">
        <v>593</v>
      </c>
      <c r="B24" s="748" t="s">
        <v>1074</v>
      </c>
      <c r="C24" s="748" t="s">
        <v>1075</v>
      </c>
      <c r="D24" s="748" t="s">
        <v>708</v>
      </c>
      <c r="E24" s="748" t="s">
        <v>1076</v>
      </c>
      <c r="F24" s="752"/>
      <c r="G24" s="752"/>
      <c r="H24" s="766">
        <v>0</v>
      </c>
      <c r="I24" s="752">
        <v>4</v>
      </c>
      <c r="J24" s="752">
        <v>182.48</v>
      </c>
      <c r="K24" s="766">
        <v>1</v>
      </c>
      <c r="L24" s="752">
        <v>4</v>
      </c>
      <c r="M24" s="753">
        <v>182.48</v>
      </c>
    </row>
    <row r="25" spans="1:13" ht="14.4" customHeight="1" x14ac:dyDescent="0.3">
      <c r="A25" s="747" t="s">
        <v>593</v>
      </c>
      <c r="B25" s="748" t="s">
        <v>1077</v>
      </c>
      <c r="C25" s="748" t="s">
        <v>1078</v>
      </c>
      <c r="D25" s="748" t="s">
        <v>704</v>
      </c>
      <c r="E25" s="748" t="s">
        <v>1079</v>
      </c>
      <c r="F25" s="752"/>
      <c r="G25" s="752"/>
      <c r="H25" s="766">
        <v>0</v>
      </c>
      <c r="I25" s="752">
        <v>2</v>
      </c>
      <c r="J25" s="752">
        <v>99.640000000000015</v>
      </c>
      <c r="K25" s="766">
        <v>1</v>
      </c>
      <c r="L25" s="752">
        <v>2</v>
      </c>
      <c r="M25" s="753">
        <v>99.640000000000015</v>
      </c>
    </row>
    <row r="26" spans="1:13" ht="14.4" customHeight="1" x14ac:dyDescent="0.3">
      <c r="A26" s="747" t="s">
        <v>598</v>
      </c>
      <c r="B26" s="748" t="s">
        <v>1080</v>
      </c>
      <c r="C26" s="748" t="s">
        <v>1081</v>
      </c>
      <c r="D26" s="748" t="s">
        <v>744</v>
      </c>
      <c r="E26" s="748" t="s">
        <v>1082</v>
      </c>
      <c r="F26" s="752"/>
      <c r="G26" s="752"/>
      <c r="H26" s="766">
        <v>0</v>
      </c>
      <c r="I26" s="752">
        <v>2</v>
      </c>
      <c r="J26" s="752">
        <v>33.159999999999989</v>
      </c>
      <c r="K26" s="766">
        <v>1</v>
      </c>
      <c r="L26" s="752">
        <v>2</v>
      </c>
      <c r="M26" s="753">
        <v>33.159999999999989</v>
      </c>
    </row>
    <row r="27" spans="1:13" ht="14.4" customHeight="1" x14ac:dyDescent="0.3">
      <c r="A27" s="747" t="s">
        <v>598</v>
      </c>
      <c r="B27" s="748" t="s">
        <v>1024</v>
      </c>
      <c r="C27" s="748" t="s">
        <v>1025</v>
      </c>
      <c r="D27" s="748" t="s">
        <v>652</v>
      </c>
      <c r="E27" s="748" t="s">
        <v>1026</v>
      </c>
      <c r="F27" s="752"/>
      <c r="G27" s="752"/>
      <c r="H27" s="766">
        <v>0</v>
      </c>
      <c r="I27" s="752">
        <v>2</v>
      </c>
      <c r="J27" s="752">
        <v>1442.4</v>
      </c>
      <c r="K27" s="766">
        <v>1</v>
      </c>
      <c r="L27" s="752">
        <v>2</v>
      </c>
      <c r="M27" s="753">
        <v>1442.4</v>
      </c>
    </row>
    <row r="28" spans="1:13" ht="14.4" customHeight="1" x14ac:dyDescent="0.3">
      <c r="A28" s="747" t="s">
        <v>598</v>
      </c>
      <c r="B28" s="748" t="s">
        <v>1024</v>
      </c>
      <c r="C28" s="748" t="s">
        <v>1027</v>
      </c>
      <c r="D28" s="748" t="s">
        <v>652</v>
      </c>
      <c r="E28" s="748" t="s">
        <v>1028</v>
      </c>
      <c r="F28" s="752"/>
      <c r="G28" s="752"/>
      <c r="H28" s="766">
        <v>0</v>
      </c>
      <c r="I28" s="752">
        <v>4</v>
      </c>
      <c r="J28" s="752">
        <v>1087.4000000000001</v>
      </c>
      <c r="K28" s="766">
        <v>1</v>
      </c>
      <c r="L28" s="752">
        <v>4</v>
      </c>
      <c r="M28" s="753">
        <v>1087.4000000000001</v>
      </c>
    </row>
    <row r="29" spans="1:13" ht="14.4" customHeight="1" x14ac:dyDescent="0.3">
      <c r="A29" s="747" t="s">
        <v>598</v>
      </c>
      <c r="B29" s="748" t="s">
        <v>1024</v>
      </c>
      <c r="C29" s="748" t="s">
        <v>1029</v>
      </c>
      <c r="D29" s="748" t="s">
        <v>652</v>
      </c>
      <c r="E29" s="748" t="s">
        <v>1030</v>
      </c>
      <c r="F29" s="752"/>
      <c r="G29" s="752"/>
      <c r="H29" s="766">
        <v>0</v>
      </c>
      <c r="I29" s="752">
        <v>16</v>
      </c>
      <c r="J29" s="752">
        <v>10090.56</v>
      </c>
      <c r="K29" s="766">
        <v>1</v>
      </c>
      <c r="L29" s="752">
        <v>16</v>
      </c>
      <c r="M29" s="753">
        <v>10090.56</v>
      </c>
    </row>
    <row r="30" spans="1:13" ht="14.4" customHeight="1" x14ac:dyDescent="0.3">
      <c r="A30" s="747" t="s">
        <v>598</v>
      </c>
      <c r="B30" s="748" t="s">
        <v>1024</v>
      </c>
      <c r="C30" s="748" t="s">
        <v>1031</v>
      </c>
      <c r="D30" s="748" t="s">
        <v>652</v>
      </c>
      <c r="E30" s="748" t="s">
        <v>1032</v>
      </c>
      <c r="F30" s="752"/>
      <c r="G30" s="752"/>
      <c r="H30" s="766">
        <v>0</v>
      </c>
      <c r="I30" s="752">
        <v>1</v>
      </c>
      <c r="J30" s="752">
        <v>913.65</v>
      </c>
      <c r="K30" s="766">
        <v>1</v>
      </c>
      <c r="L30" s="752">
        <v>1</v>
      </c>
      <c r="M30" s="753">
        <v>913.65</v>
      </c>
    </row>
    <row r="31" spans="1:13" ht="14.4" customHeight="1" x14ac:dyDescent="0.3">
      <c r="A31" s="747" t="s">
        <v>598</v>
      </c>
      <c r="B31" s="748" t="s">
        <v>1024</v>
      </c>
      <c r="C31" s="748" t="s">
        <v>1033</v>
      </c>
      <c r="D31" s="748" t="s">
        <v>652</v>
      </c>
      <c r="E31" s="748" t="s">
        <v>1034</v>
      </c>
      <c r="F31" s="752"/>
      <c r="G31" s="752"/>
      <c r="H31" s="766">
        <v>0</v>
      </c>
      <c r="I31" s="752">
        <v>42</v>
      </c>
      <c r="J31" s="752">
        <v>17175.900000000001</v>
      </c>
      <c r="K31" s="766">
        <v>1</v>
      </c>
      <c r="L31" s="752">
        <v>42</v>
      </c>
      <c r="M31" s="753">
        <v>17175.900000000001</v>
      </c>
    </row>
    <row r="32" spans="1:13" ht="14.4" customHeight="1" x14ac:dyDescent="0.3">
      <c r="A32" s="747" t="s">
        <v>598</v>
      </c>
      <c r="B32" s="748" t="s">
        <v>1035</v>
      </c>
      <c r="C32" s="748" t="s">
        <v>1083</v>
      </c>
      <c r="D32" s="748" t="s">
        <v>662</v>
      </c>
      <c r="E32" s="748" t="s">
        <v>1084</v>
      </c>
      <c r="F32" s="752"/>
      <c r="G32" s="752"/>
      <c r="H32" s="766">
        <v>0</v>
      </c>
      <c r="I32" s="752">
        <v>2</v>
      </c>
      <c r="J32" s="752">
        <v>80.25600140589269</v>
      </c>
      <c r="K32" s="766">
        <v>1</v>
      </c>
      <c r="L32" s="752">
        <v>2</v>
      </c>
      <c r="M32" s="753">
        <v>80.25600140589269</v>
      </c>
    </row>
    <row r="33" spans="1:13" ht="14.4" customHeight="1" x14ac:dyDescent="0.3">
      <c r="A33" s="747" t="s">
        <v>598</v>
      </c>
      <c r="B33" s="748" t="s">
        <v>1035</v>
      </c>
      <c r="C33" s="748" t="s">
        <v>1036</v>
      </c>
      <c r="D33" s="748" t="s">
        <v>662</v>
      </c>
      <c r="E33" s="748" t="s">
        <v>1037</v>
      </c>
      <c r="F33" s="752"/>
      <c r="G33" s="752"/>
      <c r="H33" s="766">
        <v>0</v>
      </c>
      <c r="I33" s="752">
        <v>2</v>
      </c>
      <c r="J33" s="752">
        <v>81.300000000000011</v>
      </c>
      <c r="K33" s="766">
        <v>1</v>
      </c>
      <c r="L33" s="752">
        <v>2</v>
      </c>
      <c r="M33" s="753">
        <v>81.300000000000011</v>
      </c>
    </row>
    <row r="34" spans="1:13" ht="14.4" customHeight="1" x14ac:dyDescent="0.3">
      <c r="A34" s="747" t="s">
        <v>598</v>
      </c>
      <c r="B34" s="748" t="s">
        <v>1085</v>
      </c>
      <c r="C34" s="748" t="s">
        <v>1086</v>
      </c>
      <c r="D34" s="748" t="s">
        <v>1087</v>
      </c>
      <c r="E34" s="748" t="s">
        <v>1088</v>
      </c>
      <c r="F34" s="752"/>
      <c r="G34" s="752"/>
      <c r="H34" s="766">
        <v>0</v>
      </c>
      <c r="I34" s="752">
        <v>1</v>
      </c>
      <c r="J34" s="752">
        <v>26.150000000000006</v>
      </c>
      <c r="K34" s="766">
        <v>1</v>
      </c>
      <c r="L34" s="752">
        <v>1</v>
      </c>
      <c r="M34" s="753">
        <v>26.150000000000006</v>
      </c>
    </row>
    <row r="35" spans="1:13" ht="14.4" customHeight="1" x14ac:dyDescent="0.3">
      <c r="A35" s="747" t="s">
        <v>598</v>
      </c>
      <c r="B35" s="748" t="s">
        <v>1038</v>
      </c>
      <c r="C35" s="748" t="s">
        <v>1089</v>
      </c>
      <c r="D35" s="748" t="s">
        <v>1040</v>
      </c>
      <c r="E35" s="748" t="s">
        <v>1090</v>
      </c>
      <c r="F35" s="752"/>
      <c r="G35" s="752"/>
      <c r="H35" s="766">
        <v>0</v>
      </c>
      <c r="I35" s="752">
        <v>1</v>
      </c>
      <c r="J35" s="752">
        <v>8.66</v>
      </c>
      <c r="K35" s="766">
        <v>1</v>
      </c>
      <c r="L35" s="752">
        <v>1</v>
      </c>
      <c r="M35" s="753">
        <v>8.66</v>
      </c>
    </row>
    <row r="36" spans="1:13" ht="14.4" customHeight="1" x14ac:dyDescent="0.3">
      <c r="A36" s="747" t="s">
        <v>598</v>
      </c>
      <c r="B36" s="748" t="s">
        <v>1091</v>
      </c>
      <c r="C36" s="748" t="s">
        <v>1092</v>
      </c>
      <c r="D36" s="748" t="s">
        <v>809</v>
      </c>
      <c r="E36" s="748" t="s">
        <v>1093</v>
      </c>
      <c r="F36" s="752"/>
      <c r="G36" s="752"/>
      <c r="H36" s="766">
        <v>0</v>
      </c>
      <c r="I36" s="752">
        <v>1</v>
      </c>
      <c r="J36" s="752">
        <v>219.56999999999996</v>
      </c>
      <c r="K36" s="766">
        <v>1</v>
      </c>
      <c r="L36" s="752">
        <v>1</v>
      </c>
      <c r="M36" s="753">
        <v>219.56999999999996</v>
      </c>
    </row>
    <row r="37" spans="1:13" ht="14.4" customHeight="1" x14ac:dyDescent="0.3">
      <c r="A37" s="747" t="s">
        <v>598</v>
      </c>
      <c r="B37" s="748" t="s">
        <v>1094</v>
      </c>
      <c r="C37" s="748" t="s">
        <v>1095</v>
      </c>
      <c r="D37" s="748" t="s">
        <v>786</v>
      </c>
      <c r="E37" s="748" t="s">
        <v>1096</v>
      </c>
      <c r="F37" s="752"/>
      <c r="G37" s="752"/>
      <c r="H37" s="766">
        <v>0</v>
      </c>
      <c r="I37" s="752">
        <v>1</v>
      </c>
      <c r="J37" s="752">
        <v>19.010000000000002</v>
      </c>
      <c r="K37" s="766">
        <v>1</v>
      </c>
      <c r="L37" s="752">
        <v>1</v>
      </c>
      <c r="M37" s="753">
        <v>19.010000000000002</v>
      </c>
    </row>
    <row r="38" spans="1:13" ht="14.4" customHeight="1" x14ac:dyDescent="0.3">
      <c r="A38" s="747" t="s">
        <v>598</v>
      </c>
      <c r="B38" s="748" t="s">
        <v>1097</v>
      </c>
      <c r="C38" s="748" t="s">
        <v>1098</v>
      </c>
      <c r="D38" s="748" t="s">
        <v>784</v>
      </c>
      <c r="E38" s="748" t="s">
        <v>785</v>
      </c>
      <c r="F38" s="752"/>
      <c r="G38" s="752"/>
      <c r="H38" s="766">
        <v>0</v>
      </c>
      <c r="I38" s="752">
        <v>1</v>
      </c>
      <c r="J38" s="752">
        <v>119.73999999999997</v>
      </c>
      <c r="K38" s="766">
        <v>1</v>
      </c>
      <c r="L38" s="752">
        <v>1</v>
      </c>
      <c r="M38" s="753">
        <v>119.73999999999997</v>
      </c>
    </row>
    <row r="39" spans="1:13" ht="14.4" customHeight="1" x14ac:dyDescent="0.3">
      <c r="A39" s="747" t="s">
        <v>598</v>
      </c>
      <c r="B39" s="748" t="s">
        <v>1046</v>
      </c>
      <c r="C39" s="748" t="s">
        <v>1099</v>
      </c>
      <c r="D39" s="748" t="s">
        <v>634</v>
      </c>
      <c r="E39" s="748" t="s">
        <v>1100</v>
      </c>
      <c r="F39" s="752"/>
      <c r="G39" s="752"/>
      <c r="H39" s="766">
        <v>0</v>
      </c>
      <c r="I39" s="752">
        <v>31</v>
      </c>
      <c r="J39" s="752">
        <v>752.06000000000006</v>
      </c>
      <c r="K39" s="766">
        <v>1</v>
      </c>
      <c r="L39" s="752">
        <v>31</v>
      </c>
      <c r="M39" s="753">
        <v>752.06000000000006</v>
      </c>
    </row>
    <row r="40" spans="1:13" ht="14.4" customHeight="1" x14ac:dyDescent="0.3">
      <c r="A40" s="747" t="s">
        <v>598</v>
      </c>
      <c r="B40" s="748" t="s">
        <v>1046</v>
      </c>
      <c r="C40" s="748" t="s">
        <v>1101</v>
      </c>
      <c r="D40" s="748" t="s">
        <v>813</v>
      </c>
      <c r="E40" s="748" t="s">
        <v>1102</v>
      </c>
      <c r="F40" s="752"/>
      <c r="G40" s="752"/>
      <c r="H40" s="766">
        <v>0</v>
      </c>
      <c r="I40" s="752">
        <v>2</v>
      </c>
      <c r="J40" s="752">
        <v>129.91999999999999</v>
      </c>
      <c r="K40" s="766">
        <v>1</v>
      </c>
      <c r="L40" s="752">
        <v>2</v>
      </c>
      <c r="M40" s="753">
        <v>129.91999999999999</v>
      </c>
    </row>
    <row r="41" spans="1:13" ht="14.4" customHeight="1" x14ac:dyDescent="0.3">
      <c r="A41" s="747" t="s">
        <v>598</v>
      </c>
      <c r="B41" s="748" t="s">
        <v>1103</v>
      </c>
      <c r="C41" s="748" t="s">
        <v>1104</v>
      </c>
      <c r="D41" s="748" t="s">
        <v>1105</v>
      </c>
      <c r="E41" s="748" t="s">
        <v>1106</v>
      </c>
      <c r="F41" s="752"/>
      <c r="G41" s="752"/>
      <c r="H41" s="766">
        <v>0</v>
      </c>
      <c r="I41" s="752">
        <v>3</v>
      </c>
      <c r="J41" s="752">
        <v>942.81</v>
      </c>
      <c r="K41" s="766">
        <v>1</v>
      </c>
      <c r="L41" s="752">
        <v>3</v>
      </c>
      <c r="M41" s="753">
        <v>942.81</v>
      </c>
    </row>
    <row r="42" spans="1:13" ht="14.4" customHeight="1" x14ac:dyDescent="0.3">
      <c r="A42" s="747" t="s">
        <v>598</v>
      </c>
      <c r="B42" s="748" t="s">
        <v>1107</v>
      </c>
      <c r="C42" s="748" t="s">
        <v>1108</v>
      </c>
      <c r="D42" s="748" t="s">
        <v>1109</v>
      </c>
      <c r="E42" s="748" t="s">
        <v>1110</v>
      </c>
      <c r="F42" s="752"/>
      <c r="G42" s="752"/>
      <c r="H42" s="766">
        <v>0</v>
      </c>
      <c r="I42" s="752">
        <v>1.7999999999999998</v>
      </c>
      <c r="J42" s="752">
        <v>825.65999999999985</v>
      </c>
      <c r="K42" s="766">
        <v>1</v>
      </c>
      <c r="L42" s="752">
        <v>1.7999999999999998</v>
      </c>
      <c r="M42" s="753">
        <v>825.65999999999985</v>
      </c>
    </row>
    <row r="43" spans="1:13" ht="14.4" customHeight="1" x14ac:dyDescent="0.3">
      <c r="A43" s="747" t="s">
        <v>598</v>
      </c>
      <c r="B43" s="748" t="s">
        <v>1049</v>
      </c>
      <c r="C43" s="748" t="s">
        <v>1050</v>
      </c>
      <c r="D43" s="748" t="s">
        <v>1051</v>
      </c>
      <c r="E43" s="748" t="s">
        <v>1052</v>
      </c>
      <c r="F43" s="752"/>
      <c r="G43" s="752"/>
      <c r="H43" s="766">
        <v>0</v>
      </c>
      <c r="I43" s="752">
        <v>4</v>
      </c>
      <c r="J43" s="752">
        <v>500.86000000000018</v>
      </c>
      <c r="K43" s="766">
        <v>1</v>
      </c>
      <c r="L43" s="752">
        <v>4</v>
      </c>
      <c r="M43" s="753">
        <v>500.86000000000018</v>
      </c>
    </row>
    <row r="44" spans="1:13" ht="14.4" customHeight="1" x14ac:dyDescent="0.3">
      <c r="A44" s="747" t="s">
        <v>598</v>
      </c>
      <c r="B44" s="748" t="s">
        <v>1053</v>
      </c>
      <c r="C44" s="748" t="s">
        <v>1054</v>
      </c>
      <c r="D44" s="748" t="s">
        <v>1055</v>
      </c>
      <c r="E44" s="748" t="s">
        <v>1056</v>
      </c>
      <c r="F44" s="752"/>
      <c r="G44" s="752"/>
      <c r="H44" s="766">
        <v>0</v>
      </c>
      <c r="I44" s="752">
        <v>1.2</v>
      </c>
      <c r="J44" s="752">
        <v>184.79999999999998</v>
      </c>
      <c r="K44" s="766">
        <v>1</v>
      </c>
      <c r="L44" s="752">
        <v>1.2</v>
      </c>
      <c r="M44" s="753">
        <v>184.79999999999998</v>
      </c>
    </row>
    <row r="45" spans="1:13" ht="14.4" customHeight="1" x14ac:dyDescent="0.3">
      <c r="A45" s="747" t="s">
        <v>598</v>
      </c>
      <c r="B45" s="748" t="s">
        <v>1053</v>
      </c>
      <c r="C45" s="748" t="s">
        <v>1057</v>
      </c>
      <c r="D45" s="748" t="s">
        <v>1055</v>
      </c>
      <c r="E45" s="748" t="s">
        <v>1058</v>
      </c>
      <c r="F45" s="752"/>
      <c r="G45" s="752"/>
      <c r="H45" s="766">
        <v>0</v>
      </c>
      <c r="I45" s="752">
        <v>8.7999999999999972</v>
      </c>
      <c r="J45" s="752">
        <v>2313.5199999999995</v>
      </c>
      <c r="K45" s="766">
        <v>1</v>
      </c>
      <c r="L45" s="752">
        <v>8.7999999999999972</v>
      </c>
      <c r="M45" s="753">
        <v>2313.5199999999995</v>
      </c>
    </row>
    <row r="46" spans="1:13" ht="14.4" customHeight="1" x14ac:dyDescent="0.3">
      <c r="A46" s="747" t="s">
        <v>598</v>
      </c>
      <c r="B46" s="748" t="s">
        <v>1111</v>
      </c>
      <c r="C46" s="748" t="s">
        <v>1112</v>
      </c>
      <c r="D46" s="748" t="s">
        <v>1113</v>
      </c>
      <c r="E46" s="748" t="s">
        <v>1114</v>
      </c>
      <c r="F46" s="752"/>
      <c r="G46" s="752"/>
      <c r="H46" s="766">
        <v>0</v>
      </c>
      <c r="I46" s="752">
        <v>0.2</v>
      </c>
      <c r="J46" s="752">
        <v>29.700000000000003</v>
      </c>
      <c r="K46" s="766">
        <v>1</v>
      </c>
      <c r="L46" s="752">
        <v>0.2</v>
      </c>
      <c r="M46" s="753">
        <v>29.700000000000003</v>
      </c>
    </row>
    <row r="47" spans="1:13" ht="14.4" customHeight="1" x14ac:dyDescent="0.3">
      <c r="A47" s="747" t="s">
        <v>598</v>
      </c>
      <c r="B47" s="748" t="s">
        <v>1063</v>
      </c>
      <c r="C47" s="748" t="s">
        <v>1064</v>
      </c>
      <c r="D47" s="748" t="s">
        <v>677</v>
      </c>
      <c r="E47" s="748" t="s">
        <v>678</v>
      </c>
      <c r="F47" s="752">
        <v>4</v>
      </c>
      <c r="G47" s="752">
        <v>774.2</v>
      </c>
      <c r="H47" s="766">
        <v>1</v>
      </c>
      <c r="I47" s="752"/>
      <c r="J47" s="752"/>
      <c r="K47" s="766">
        <v>0</v>
      </c>
      <c r="L47" s="752">
        <v>4</v>
      </c>
      <c r="M47" s="753">
        <v>774.2</v>
      </c>
    </row>
    <row r="48" spans="1:13" ht="14.4" customHeight="1" x14ac:dyDescent="0.3">
      <c r="A48" s="747" t="s">
        <v>598</v>
      </c>
      <c r="B48" s="748" t="s">
        <v>1063</v>
      </c>
      <c r="C48" s="748" t="s">
        <v>1065</v>
      </c>
      <c r="D48" s="748" t="s">
        <v>681</v>
      </c>
      <c r="E48" s="748" t="s">
        <v>683</v>
      </c>
      <c r="F48" s="752"/>
      <c r="G48" s="752"/>
      <c r="H48" s="766">
        <v>0</v>
      </c>
      <c r="I48" s="752">
        <v>8</v>
      </c>
      <c r="J48" s="752">
        <v>270.54999999999995</v>
      </c>
      <c r="K48" s="766">
        <v>1</v>
      </c>
      <c r="L48" s="752">
        <v>8</v>
      </c>
      <c r="M48" s="753">
        <v>270.54999999999995</v>
      </c>
    </row>
    <row r="49" spans="1:13" ht="14.4" customHeight="1" x14ac:dyDescent="0.3">
      <c r="A49" s="747" t="s">
        <v>598</v>
      </c>
      <c r="B49" s="748" t="s">
        <v>1063</v>
      </c>
      <c r="C49" s="748" t="s">
        <v>1066</v>
      </c>
      <c r="D49" s="748" t="s">
        <v>681</v>
      </c>
      <c r="E49" s="748" t="s">
        <v>1067</v>
      </c>
      <c r="F49" s="752"/>
      <c r="G49" s="752"/>
      <c r="H49" s="766">
        <v>0</v>
      </c>
      <c r="I49" s="752">
        <v>112</v>
      </c>
      <c r="J49" s="752">
        <v>5674.7800000000007</v>
      </c>
      <c r="K49" s="766">
        <v>1</v>
      </c>
      <c r="L49" s="752">
        <v>112</v>
      </c>
      <c r="M49" s="753">
        <v>5674.7800000000007</v>
      </c>
    </row>
    <row r="50" spans="1:13" ht="14.4" customHeight="1" x14ac:dyDescent="0.3">
      <c r="A50" s="747" t="s">
        <v>598</v>
      </c>
      <c r="B50" s="748" t="s">
        <v>1115</v>
      </c>
      <c r="C50" s="748" t="s">
        <v>1116</v>
      </c>
      <c r="D50" s="748" t="s">
        <v>1117</v>
      </c>
      <c r="E50" s="748" t="s">
        <v>1118</v>
      </c>
      <c r="F50" s="752"/>
      <c r="G50" s="752"/>
      <c r="H50" s="766">
        <v>0</v>
      </c>
      <c r="I50" s="752">
        <v>20</v>
      </c>
      <c r="J50" s="752">
        <v>4510</v>
      </c>
      <c r="K50" s="766">
        <v>1</v>
      </c>
      <c r="L50" s="752">
        <v>20</v>
      </c>
      <c r="M50" s="753">
        <v>4510</v>
      </c>
    </row>
    <row r="51" spans="1:13" ht="14.4" customHeight="1" x14ac:dyDescent="0.3">
      <c r="A51" s="747" t="s">
        <v>598</v>
      </c>
      <c r="B51" s="748" t="s">
        <v>1119</v>
      </c>
      <c r="C51" s="748" t="s">
        <v>1120</v>
      </c>
      <c r="D51" s="748" t="s">
        <v>1121</v>
      </c>
      <c r="E51" s="748" t="s">
        <v>1122</v>
      </c>
      <c r="F51" s="752">
        <v>1</v>
      </c>
      <c r="G51" s="752">
        <v>170.95</v>
      </c>
      <c r="H51" s="766">
        <v>1</v>
      </c>
      <c r="I51" s="752"/>
      <c r="J51" s="752"/>
      <c r="K51" s="766">
        <v>0</v>
      </c>
      <c r="L51" s="752">
        <v>1</v>
      </c>
      <c r="M51" s="753">
        <v>170.95</v>
      </c>
    </row>
    <row r="52" spans="1:13" ht="14.4" customHeight="1" x14ac:dyDescent="0.3">
      <c r="A52" s="747" t="s">
        <v>598</v>
      </c>
      <c r="B52" s="748" t="s">
        <v>1070</v>
      </c>
      <c r="C52" s="748" t="s">
        <v>1071</v>
      </c>
      <c r="D52" s="748" t="s">
        <v>1072</v>
      </c>
      <c r="E52" s="748" t="s">
        <v>1073</v>
      </c>
      <c r="F52" s="752"/>
      <c r="G52" s="752"/>
      <c r="H52" s="766">
        <v>0</v>
      </c>
      <c r="I52" s="752">
        <v>17</v>
      </c>
      <c r="J52" s="752">
        <v>155.04</v>
      </c>
      <c r="K52" s="766">
        <v>1</v>
      </c>
      <c r="L52" s="752">
        <v>17</v>
      </c>
      <c r="M52" s="753">
        <v>155.04</v>
      </c>
    </row>
    <row r="53" spans="1:13" ht="14.4" customHeight="1" x14ac:dyDescent="0.3">
      <c r="A53" s="747" t="s">
        <v>598</v>
      </c>
      <c r="B53" s="748" t="s">
        <v>1123</v>
      </c>
      <c r="C53" s="748" t="s">
        <v>1124</v>
      </c>
      <c r="D53" s="748" t="s">
        <v>1125</v>
      </c>
      <c r="E53" s="748" t="s">
        <v>1126</v>
      </c>
      <c r="F53" s="752"/>
      <c r="G53" s="752"/>
      <c r="H53" s="766">
        <v>0</v>
      </c>
      <c r="I53" s="752">
        <v>1</v>
      </c>
      <c r="J53" s="752">
        <v>137.16</v>
      </c>
      <c r="K53" s="766">
        <v>1</v>
      </c>
      <c r="L53" s="752">
        <v>1</v>
      </c>
      <c r="M53" s="753">
        <v>137.16</v>
      </c>
    </row>
    <row r="54" spans="1:13" ht="14.4" customHeight="1" x14ac:dyDescent="0.3">
      <c r="A54" s="747" t="s">
        <v>598</v>
      </c>
      <c r="B54" s="748" t="s">
        <v>1127</v>
      </c>
      <c r="C54" s="748" t="s">
        <v>1128</v>
      </c>
      <c r="D54" s="748" t="s">
        <v>803</v>
      </c>
      <c r="E54" s="748" t="s">
        <v>1129</v>
      </c>
      <c r="F54" s="752"/>
      <c r="G54" s="752"/>
      <c r="H54" s="766">
        <v>0</v>
      </c>
      <c r="I54" s="752">
        <v>1</v>
      </c>
      <c r="J54" s="752">
        <v>78.8</v>
      </c>
      <c r="K54" s="766">
        <v>1</v>
      </c>
      <c r="L54" s="752">
        <v>1</v>
      </c>
      <c r="M54" s="753">
        <v>78.8</v>
      </c>
    </row>
    <row r="55" spans="1:13" ht="14.4" customHeight="1" x14ac:dyDescent="0.3">
      <c r="A55" s="747" t="s">
        <v>598</v>
      </c>
      <c r="B55" s="748" t="s">
        <v>1130</v>
      </c>
      <c r="C55" s="748" t="s">
        <v>1131</v>
      </c>
      <c r="D55" s="748" t="s">
        <v>801</v>
      </c>
      <c r="E55" s="748" t="s">
        <v>802</v>
      </c>
      <c r="F55" s="752">
        <v>2</v>
      </c>
      <c r="G55" s="752">
        <v>222.91</v>
      </c>
      <c r="H55" s="766">
        <v>1</v>
      </c>
      <c r="I55" s="752"/>
      <c r="J55" s="752"/>
      <c r="K55" s="766">
        <v>0</v>
      </c>
      <c r="L55" s="752">
        <v>2</v>
      </c>
      <c r="M55" s="753">
        <v>222.91</v>
      </c>
    </row>
    <row r="56" spans="1:13" ht="14.4" customHeight="1" x14ac:dyDescent="0.3">
      <c r="A56" s="747" t="s">
        <v>598</v>
      </c>
      <c r="B56" s="748" t="s">
        <v>1132</v>
      </c>
      <c r="C56" s="748" t="s">
        <v>1133</v>
      </c>
      <c r="D56" s="748" t="s">
        <v>827</v>
      </c>
      <c r="E56" s="748" t="s">
        <v>1134</v>
      </c>
      <c r="F56" s="752"/>
      <c r="G56" s="752"/>
      <c r="H56" s="766">
        <v>0</v>
      </c>
      <c r="I56" s="752">
        <v>2</v>
      </c>
      <c r="J56" s="752">
        <v>59.72</v>
      </c>
      <c r="K56" s="766">
        <v>1</v>
      </c>
      <c r="L56" s="752">
        <v>2</v>
      </c>
      <c r="M56" s="753">
        <v>59.72</v>
      </c>
    </row>
    <row r="57" spans="1:13" ht="14.4" customHeight="1" x14ac:dyDescent="0.3">
      <c r="A57" s="747" t="s">
        <v>601</v>
      </c>
      <c r="B57" s="748" t="s">
        <v>1024</v>
      </c>
      <c r="C57" s="748" t="s">
        <v>1025</v>
      </c>
      <c r="D57" s="748" t="s">
        <v>652</v>
      </c>
      <c r="E57" s="748" t="s">
        <v>1026</v>
      </c>
      <c r="F57" s="752"/>
      <c r="G57" s="752"/>
      <c r="H57" s="766">
        <v>0</v>
      </c>
      <c r="I57" s="752">
        <v>5</v>
      </c>
      <c r="J57" s="752">
        <v>3606.0000000000005</v>
      </c>
      <c r="K57" s="766">
        <v>1</v>
      </c>
      <c r="L57" s="752">
        <v>5</v>
      </c>
      <c r="M57" s="753">
        <v>3606.0000000000005</v>
      </c>
    </row>
    <row r="58" spans="1:13" ht="14.4" customHeight="1" x14ac:dyDescent="0.3">
      <c r="A58" s="747" t="s">
        <v>601</v>
      </c>
      <c r="B58" s="748" t="s">
        <v>1024</v>
      </c>
      <c r="C58" s="748" t="s">
        <v>1029</v>
      </c>
      <c r="D58" s="748" t="s">
        <v>652</v>
      </c>
      <c r="E58" s="748" t="s">
        <v>1030</v>
      </c>
      <c r="F58" s="752"/>
      <c r="G58" s="752"/>
      <c r="H58" s="766">
        <v>0</v>
      </c>
      <c r="I58" s="752">
        <v>6</v>
      </c>
      <c r="J58" s="752">
        <v>3783.96</v>
      </c>
      <c r="K58" s="766">
        <v>1</v>
      </c>
      <c r="L58" s="752">
        <v>6</v>
      </c>
      <c r="M58" s="753">
        <v>3783.96</v>
      </c>
    </row>
    <row r="59" spans="1:13" ht="14.4" customHeight="1" x14ac:dyDescent="0.3">
      <c r="A59" s="747" t="s">
        <v>601</v>
      </c>
      <c r="B59" s="748" t="s">
        <v>1024</v>
      </c>
      <c r="C59" s="748" t="s">
        <v>1033</v>
      </c>
      <c r="D59" s="748" t="s">
        <v>652</v>
      </c>
      <c r="E59" s="748" t="s">
        <v>1034</v>
      </c>
      <c r="F59" s="752"/>
      <c r="G59" s="752"/>
      <c r="H59" s="766">
        <v>0</v>
      </c>
      <c r="I59" s="752">
        <v>13</v>
      </c>
      <c r="J59" s="752">
        <v>5316.3499999999995</v>
      </c>
      <c r="K59" s="766">
        <v>1</v>
      </c>
      <c r="L59" s="752">
        <v>13</v>
      </c>
      <c r="M59" s="753">
        <v>5316.3499999999995</v>
      </c>
    </row>
    <row r="60" spans="1:13" ht="14.4" customHeight="1" x14ac:dyDescent="0.3">
      <c r="A60" s="747" t="s">
        <v>601</v>
      </c>
      <c r="B60" s="748" t="s">
        <v>1135</v>
      </c>
      <c r="C60" s="748" t="s">
        <v>1136</v>
      </c>
      <c r="D60" s="748" t="s">
        <v>1137</v>
      </c>
      <c r="E60" s="748" t="s">
        <v>1138</v>
      </c>
      <c r="F60" s="752"/>
      <c r="G60" s="752"/>
      <c r="H60" s="766">
        <v>0</v>
      </c>
      <c r="I60" s="752">
        <v>1</v>
      </c>
      <c r="J60" s="752">
        <v>104.67000000000003</v>
      </c>
      <c r="K60" s="766">
        <v>1</v>
      </c>
      <c r="L60" s="752">
        <v>1</v>
      </c>
      <c r="M60" s="753">
        <v>104.67000000000003</v>
      </c>
    </row>
    <row r="61" spans="1:13" ht="14.4" customHeight="1" x14ac:dyDescent="0.3">
      <c r="A61" s="747" t="s">
        <v>601</v>
      </c>
      <c r="B61" s="748" t="s">
        <v>1139</v>
      </c>
      <c r="C61" s="748" t="s">
        <v>1140</v>
      </c>
      <c r="D61" s="748" t="s">
        <v>854</v>
      </c>
      <c r="E61" s="748" t="s">
        <v>1141</v>
      </c>
      <c r="F61" s="752"/>
      <c r="G61" s="752"/>
      <c r="H61" s="766">
        <v>0</v>
      </c>
      <c r="I61" s="752">
        <v>1</v>
      </c>
      <c r="J61" s="752">
        <v>58.710000000000015</v>
      </c>
      <c r="K61" s="766">
        <v>1</v>
      </c>
      <c r="L61" s="752">
        <v>1</v>
      </c>
      <c r="M61" s="753">
        <v>58.710000000000015</v>
      </c>
    </row>
    <row r="62" spans="1:13" ht="14.4" customHeight="1" x14ac:dyDescent="0.3">
      <c r="A62" s="747" t="s">
        <v>601</v>
      </c>
      <c r="B62" s="748" t="s">
        <v>1035</v>
      </c>
      <c r="C62" s="748" t="s">
        <v>1036</v>
      </c>
      <c r="D62" s="748" t="s">
        <v>662</v>
      </c>
      <c r="E62" s="748" t="s">
        <v>1037</v>
      </c>
      <c r="F62" s="752"/>
      <c r="G62" s="752"/>
      <c r="H62" s="766">
        <v>0</v>
      </c>
      <c r="I62" s="752">
        <v>2</v>
      </c>
      <c r="J62" s="752">
        <v>78.680000000000007</v>
      </c>
      <c r="K62" s="766">
        <v>1</v>
      </c>
      <c r="L62" s="752">
        <v>2</v>
      </c>
      <c r="M62" s="753">
        <v>78.680000000000007</v>
      </c>
    </row>
    <row r="63" spans="1:13" ht="14.4" customHeight="1" x14ac:dyDescent="0.3">
      <c r="A63" s="747" t="s">
        <v>601</v>
      </c>
      <c r="B63" s="748" t="s">
        <v>1046</v>
      </c>
      <c r="C63" s="748" t="s">
        <v>1099</v>
      </c>
      <c r="D63" s="748" t="s">
        <v>634</v>
      </c>
      <c r="E63" s="748" t="s">
        <v>1100</v>
      </c>
      <c r="F63" s="752"/>
      <c r="G63" s="752"/>
      <c r="H63" s="766"/>
      <c r="I63" s="752">
        <v>0</v>
      </c>
      <c r="J63" s="752">
        <v>0</v>
      </c>
      <c r="K63" s="766"/>
      <c r="L63" s="752">
        <v>0</v>
      </c>
      <c r="M63" s="753">
        <v>0</v>
      </c>
    </row>
    <row r="64" spans="1:13" ht="14.4" customHeight="1" x14ac:dyDescent="0.3">
      <c r="A64" s="747" t="s">
        <v>601</v>
      </c>
      <c r="B64" s="748" t="s">
        <v>1107</v>
      </c>
      <c r="C64" s="748" t="s">
        <v>1108</v>
      </c>
      <c r="D64" s="748" t="s">
        <v>1109</v>
      </c>
      <c r="E64" s="748" t="s">
        <v>1110</v>
      </c>
      <c r="F64" s="752"/>
      <c r="G64" s="752"/>
      <c r="H64" s="766">
        <v>0</v>
      </c>
      <c r="I64" s="752">
        <v>6</v>
      </c>
      <c r="J64" s="752">
        <v>2752.2</v>
      </c>
      <c r="K64" s="766">
        <v>1</v>
      </c>
      <c r="L64" s="752">
        <v>6</v>
      </c>
      <c r="M64" s="753">
        <v>2752.2</v>
      </c>
    </row>
    <row r="65" spans="1:13" ht="14.4" customHeight="1" x14ac:dyDescent="0.3">
      <c r="A65" s="747" t="s">
        <v>601</v>
      </c>
      <c r="B65" s="748" t="s">
        <v>1053</v>
      </c>
      <c r="C65" s="748" t="s">
        <v>1054</v>
      </c>
      <c r="D65" s="748" t="s">
        <v>1055</v>
      </c>
      <c r="E65" s="748" t="s">
        <v>1056</v>
      </c>
      <c r="F65" s="752"/>
      <c r="G65" s="752"/>
      <c r="H65" s="766">
        <v>0</v>
      </c>
      <c r="I65" s="752">
        <v>14</v>
      </c>
      <c r="J65" s="752">
        <v>2156</v>
      </c>
      <c r="K65" s="766">
        <v>1</v>
      </c>
      <c r="L65" s="752">
        <v>14</v>
      </c>
      <c r="M65" s="753">
        <v>2156</v>
      </c>
    </row>
    <row r="66" spans="1:13" ht="14.4" customHeight="1" x14ac:dyDescent="0.3">
      <c r="A66" s="747" t="s">
        <v>601</v>
      </c>
      <c r="B66" s="748" t="s">
        <v>1053</v>
      </c>
      <c r="C66" s="748" t="s">
        <v>1057</v>
      </c>
      <c r="D66" s="748" t="s">
        <v>1055</v>
      </c>
      <c r="E66" s="748" t="s">
        <v>1058</v>
      </c>
      <c r="F66" s="752"/>
      <c r="G66" s="752"/>
      <c r="H66" s="766">
        <v>0</v>
      </c>
      <c r="I66" s="752">
        <v>17</v>
      </c>
      <c r="J66" s="752">
        <v>4469.3000000000011</v>
      </c>
      <c r="K66" s="766">
        <v>1</v>
      </c>
      <c r="L66" s="752">
        <v>17</v>
      </c>
      <c r="M66" s="753">
        <v>4469.3000000000011</v>
      </c>
    </row>
    <row r="67" spans="1:13" ht="14.4" customHeight="1" x14ac:dyDescent="0.3">
      <c r="A67" s="747" t="s">
        <v>601</v>
      </c>
      <c r="B67" s="748" t="s">
        <v>1142</v>
      </c>
      <c r="C67" s="748" t="s">
        <v>1143</v>
      </c>
      <c r="D67" s="748" t="s">
        <v>874</v>
      </c>
      <c r="E67" s="748" t="s">
        <v>1144</v>
      </c>
      <c r="F67" s="752"/>
      <c r="G67" s="752"/>
      <c r="H67" s="766">
        <v>0</v>
      </c>
      <c r="I67" s="752">
        <v>1.6</v>
      </c>
      <c r="J67" s="752">
        <v>512.51199999999994</v>
      </c>
      <c r="K67" s="766">
        <v>1</v>
      </c>
      <c r="L67" s="752">
        <v>1.6</v>
      </c>
      <c r="M67" s="753">
        <v>512.51199999999994</v>
      </c>
    </row>
    <row r="68" spans="1:13" ht="14.4" customHeight="1" x14ac:dyDescent="0.3">
      <c r="A68" s="747" t="s">
        <v>601</v>
      </c>
      <c r="B68" s="748" t="s">
        <v>1059</v>
      </c>
      <c r="C68" s="748" t="s">
        <v>1060</v>
      </c>
      <c r="D68" s="748" t="s">
        <v>1061</v>
      </c>
      <c r="E68" s="748" t="s">
        <v>1062</v>
      </c>
      <c r="F68" s="752"/>
      <c r="G68" s="752"/>
      <c r="H68" s="766">
        <v>0</v>
      </c>
      <c r="I68" s="752">
        <v>62</v>
      </c>
      <c r="J68" s="752">
        <v>3278.5600000000004</v>
      </c>
      <c r="K68" s="766">
        <v>1</v>
      </c>
      <c r="L68" s="752">
        <v>62</v>
      </c>
      <c r="M68" s="753">
        <v>3278.5600000000004</v>
      </c>
    </row>
    <row r="69" spans="1:13" ht="14.4" customHeight="1" x14ac:dyDescent="0.3">
      <c r="A69" s="747" t="s">
        <v>601</v>
      </c>
      <c r="B69" s="748" t="s">
        <v>1145</v>
      </c>
      <c r="C69" s="748" t="s">
        <v>1146</v>
      </c>
      <c r="D69" s="748" t="s">
        <v>886</v>
      </c>
      <c r="E69" s="748" t="s">
        <v>1147</v>
      </c>
      <c r="F69" s="752"/>
      <c r="G69" s="752"/>
      <c r="H69" s="766">
        <v>0</v>
      </c>
      <c r="I69" s="752">
        <v>1.9</v>
      </c>
      <c r="J69" s="752">
        <v>2126.8980000000001</v>
      </c>
      <c r="K69" s="766">
        <v>1</v>
      </c>
      <c r="L69" s="752">
        <v>1.9</v>
      </c>
      <c r="M69" s="753">
        <v>2126.8980000000001</v>
      </c>
    </row>
    <row r="70" spans="1:13" ht="14.4" customHeight="1" x14ac:dyDescent="0.3">
      <c r="A70" s="747" t="s">
        <v>601</v>
      </c>
      <c r="B70" s="748" t="s">
        <v>1148</v>
      </c>
      <c r="C70" s="748" t="s">
        <v>1149</v>
      </c>
      <c r="D70" s="748" t="s">
        <v>842</v>
      </c>
      <c r="E70" s="748" t="s">
        <v>843</v>
      </c>
      <c r="F70" s="752"/>
      <c r="G70" s="752"/>
      <c r="H70" s="766">
        <v>0</v>
      </c>
      <c r="I70" s="752">
        <v>1</v>
      </c>
      <c r="J70" s="752">
        <v>54.49</v>
      </c>
      <c r="K70" s="766">
        <v>1</v>
      </c>
      <c r="L70" s="752">
        <v>1</v>
      </c>
      <c r="M70" s="753">
        <v>54.49</v>
      </c>
    </row>
    <row r="71" spans="1:13" ht="14.4" customHeight="1" x14ac:dyDescent="0.3">
      <c r="A71" s="747" t="s">
        <v>601</v>
      </c>
      <c r="B71" s="748" t="s">
        <v>1063</v>
      </c>
      <c r="C71" s="748" t="s">
        <v>1065</v>
      </c>
      <c r="D71" s="748" t="s">
        <v>681</v>
      </c>
      <c r="E71" s="748" t="s">
        <v>683</v>
      </c>
      <c r="F71" s="752"/>
      <c r="G71" s="752"/>
      <c r="H71" s="766">
        <v>0</v>
      </c>
      <c r="I71" s="752">
        <v>5</v>
      </c>
      <c r="J71" s="752">
        <v>167.75</v>
      </c>
      <c r="K71" s="766">
        <v>1</v>
      </c>
      <c r="L71" s="752">
        <v>5</v>
      </c>
      <c r="M71" s="753">
        <v>167.75</v>
      </c>
    </row>
    <row r="72" spans="1:13" ht="14.4" customHeight="1" x14ac:dyDescent="0.3">
      <c r="A72" s="747" t="s">
        <v>601</v>
      </c>
      <c r="B72" s="748" t="s">
        <v>1063</v>
      </c>
      <c r="C72" s="748" t="s">
        <v>1066</v>
      </c>
      <c r="D72" s="748" t="s">
        <v>681</v>
      </c>
      <c r="E72" s="748" t="s">
        <v>1067</v>
      </c>
      <c r="F72" s="752"/>
      <c r="G72" s="752"/>
      <c r="H72" s="766">
        <v>0</v>
      </c>
      <c r="I72" s="752">
        <v>9</v>
      </c>
      <c r="J72" s="752">
        <v>455.76000000000005</v>
      </c>
      <c r="K72" s="766">
        <v>1</v>
      </c>
      <c r="L72" s="752">
        <v>9</v>
      </c>
      <c r="M72" s="753">
        <v>455.76000000000005</v>
      </c>
    </row>
    <row r="73" spans="1:13" ht="14.4" customHeight="1" x14ac:dyDescent="0.3">
      <c r="A73" s="747" t="s">
        <v>601</v>
      </c>
      <c r="B73" s="748" t="s">
        <v>1115</v>
      </c>
      <c r="C73" s="748" t="s">
        <v>1116</v>
      </c>
      <c r="D73" s="748" t="s">
        <v>1117</v>
      </c>
      <c r="E73" s="748" t="s">
        <v>1118</v>
      </c>
      <c r="F73" s="752"/>
      <c r="G73" s="752"/>
      <c r="H73" s="766">
        <v>0</v>
      </c>
      <c r="I73" s="752">
        <v>4</v>
      </c>
      <c r="J73" s="752">
        <v>902</v>
      </c>
      <c r="K73" s="766">
        <v>1</v>
      </c>
      <c r="L73" s="752">
        <v>4</v>
      </c>
      <c r="M73" s="753">
        <v>902</v>
      </c>
    </row>
    <row r="74" spans="1:13" ht="14.4" customHeight="1" x14ac:dyDescent="0.3">
      <c r="A74" s="747" t="s">
        <v>604</v>
      </c>
      <c r="B74" s="748" t="s">
        <v>1046</v>
      </c>
      <c r="C74" s="748" t="s">
        <v>1047</v>
      </c>
      <c r="D74" s="748" t="s">
        <v>634</v>
      </c>
      <c r="E74" s="748" t="s">
        <v>1048</v>
      </c>
      <c r="F74" s="752"/>
      <c r="G74" s="752"/>
      <c r="H74" s="766">
        <v>0</v>
      </c>
      <c r="I74" s="752">
        <v>120</v>
      </c>
      <c r="J74" s="752">
        <v>8184</v>
      </c>
      <c r="K74" s="766">
        <v>1</v>
      </c>
      <c r="L74" s="752">
        <v>120</v>
      </c>
      <c r="M74" s="753">
        <v>8184</v>
      </c>
    </row>
    <row r="75" spans="1:13" ht="14.4" customHeight="1" x14ac:dyDescent="0.3">
      <c r="A75" s="747" t="s">
        <v>607</v>
      </c>
      <c r="B75" s="748" t="s">
        <v>1080</v>
      </c>
      <c r="C75" s="748" t="s">
        <v>1081</v>
      </c>
      <c r="D75" s="748" t="s">
        <v>744</v>
      </c>
      <c r="E75" s="748" t="s">
        <v>1082</v>
      </c>
      <c r="F75" s="752"/>
      <c r="G75" s="752"/>
      <c r="H75" s="766">
        <v>0</v>
      </c>
      <c r="I75" s="752">
        <v>90</v>
      </c>
      <c r="J75" s="752">
        <v>1492.3999999999999</v>
      </c>
      <c r="K75" s="766">
        <v>1</v>
      </c>
      <c r="L75" s="752">
        <v>90</v>
      </c>
      <c r="M75" s="753">
        <v>1492.3999999999999</v>
      </c>
    </row>
    <row r="76" spans="1:13" ht="14.4" customHeight="1" x14ac:dyDescent="0.3">
      <c r="A76" s="747" t="s">
        <v>607</v>
      </c>
      <c r="B76" s="748" t="s">
        <v>1150</v>
      </c>
      <c r="C76" s="748" t="s">
        <v>1151</v>
      </c>
      <c r="D76" s="748" t="s">
        <v>1152</v>
      </c>
      <c r="E76" s="748" t="s">
        <v>1153</v>
      </c>
      <c r="F76" s="752"/>
      <c r="G76" s="752"/>
      <c r="H76" s="766">
        <v>0</v>
      </c>
      <c r="I76" s="752">
        <v>3</v>
      </c>
      <c r="J76" s="752">
        <v>1217.99</v>
      </c>
      <c r="K76" s="766">
        <v>1</v>
      </c>
      <c r="L76" s="752">
        <v>3</v>
      </c>
      <c r="M76" s="753">
        <v>1217.99</v>
      </c>
    </row>
    <row r="77" spans="1:13" ht="14.4" customHeight="1" x14ac:dyDescent="0.3">
      <c r="A77" s="747" t="s">
        <v>607</v>
      </c>
      <c r="B77" s="748" t="s">
        <v>1024</v>
      </c>
      <c r="C77" s="748" t="s">
        <v>1025</v>
      </c>
      <c r="D77" s="748" t="s">
        <v>652</v>
      </c>
      <c r="E77" s="748" t="s">
        <v>1026</v>
      </c>
      <c r="F77" s="752"/>
      <c r="G77" s="752"/>
      <c r="H77" s="766">
        <v>0</v>
      </c>
      <c r="I77" s="752">
        <v>1</v>
      </c>
      <c r="J77" s="752">
        <v>721.2</v>
      </c>
      <c r="K77" s="766">
        <v>1</v>
      </c>
      <c r="L77" s="752">
        <v>1</v>
      </c>
      <c r="M77" s="753">
        <v>721.2</v>
      </c>
    </row>
    <row r="78" spans="1:13" ht="14.4" customHeight="1" x14ac:dyDescent="0.3">
      <c r="A78" s="747" t="s">
        <v>607</v>
      </c>
      <c r="B78" s="748" t="s">
        <v>1024</v>
      </c>
      <c r="C78" s="748" t="s">
        <v>1027</v>
      </c>
      <c r="D78" s="748" t="s">
        <v>652</v>
      </c>
      <c r="E78" s="748" t="s">
        <v>1028</v>
      </c>
      <c r="F78" s="752"/>
      <c r="G78" s="752"/>
      <c r="H78" s="766">
        <v>0</v>
      </c>
      <c r="I78" s="752">
        <v>1</v>
      </c>
      <c r="J78" s="752">
        <v>271.85000000000002</v>
      </c>
      <c r="K78" s="766">
        <v>1</v>
      </c>
      <c r="L78" s="752">
        <v>1</v>
      </c>
      <c r="M78" s="753">
        <v>271.85000000000002</v>
      </c>
    </row>
    <row r="79" spans="1:13" ht="14.4" customHeight="1" x14ac:dyDescent="0.3">
      <c r="A79" s="747" t="s">
        <v>607</v>
      </c>
      <c r="B79" s="748" t="s">
        <v>1024</v>
      </c>
      <c r="C79" s="748" t="s">
        <v>1029</v>
      </c>
      <c r="D79" s="748" t="s">
        <v>652</v>
      </c>
      <c r="E79" s="748" t="s">
        <v>1030</v>
      </c>
      <c r="F79" s="752"/>
      <c r="G79" s="752"/>
      <c r="H79" s="766">
        <v>0</v>
      </c>
      <c r="I79" s="752">
        <v>5</v>
      </c>
      <c r="J79" s="752">
        <v>3153.3</v>
      </c>
      <c r="K79" s="766">
        <v>1</v>
      </c>
      <c r="L79" s="752">
        <v>5</v>
      </c>
      <c r="M79" s="753">
        <v>3153.3</v>
      </c>
    </row>
    <row r="80" spans="1:13" ht="14.4" customHeight="1" x14ac:dyDescent="0.3">
      <c r="A80" s="747" t="s">
        <v>607</v>
      </c>
      <c r="B80" s="748" t="s">
        <v>1024</v>
      </c>
      <c r="C80" s="748" t="s">
        <v>1033</v>
      </c>
      <c r="D80" s="748" t="s">
        <v>652</v>
      </c>
      <c r="E80" s="748" t="s">
        <v>1034</v>
      </c>
      <c r="F80" s="752"/>
      <c r="G80" s="752"/>
      <c r="H80" s="766">
        <v>0</v>
      </c>
      <c r="I80" s="752">
        <v>19</v>
      </c>
      <c r="J80" s="752">
        <v>7770.0499999999993</v>
      </c>
      <c r="K80" s="766">
        <v>1</v>
      </c>
      <c r="L80" s="752">
        <v>19</v>
      </c>
      <c r="M80" s="753">
        <v>7770.0499999999993</v>
      </c>
    </row>
    <row r="81" spans="1:13" ht="14.4" customHeight="1" x14ac:dyDescent="0.3">
      <c r="A81" s="747" t="s">
        <v>607</v>
      </c>
      <c r="B81" s="748" t="s">
        <v>1139</v>
      </c>
      <c r="C81" s="748" t="s">
        <v>1154</v>
      </c>
      <c r="D81" s="748" t="s">
        <v>914</v>
      </c>
      <c r="E81" s="748" t="s">
        <v>915</v>
      </c>
      <c r="F81" s="752"/>
      <c r="G81" s="752"/>
      <c r="H81" s="766">
        <v>0</v>
      </c>
      <c r="I81" s="752">
        <v>11</v>
      </c>
      <c r="J81" s="752">
        <v>444.29</v>
      </c>
      <c r="K81" s="766">
        <v>1</v>
      </c>
      <c r="L81" s="752">
        <v>11</v>
      </c>
      <c r="M81" s="753">
        <v>444.29</v>
      </c>
    </row>
    <row r="82" spans="1:13" ht="14.4" customHeight="1" x14ac:dyDescent="0.3">
      <c r="A82" s="747" t="s">
        <v>607</v>
      </c>
      <c r="B82" s="748" t="s">
        <v>1091</v>
      </c>
      <c r="C82" s="748" t="s">
        <v>1092</v>
      </c>
      <c r="D82" s="748" t="s">
        <v>809</v>
      </c>
      <c r="E82" s="748" t="s">
        <v>1093</v>
      </c>
      <c r="F82" s="752"/>
      <c r="G82" s="752"/>
      <c r="H82" s="766">
        <v>0</v>
      </c>
      <c r="I82" s="752">
        <v>1</v>
      </c>
      <c r="J82" s="752">
        <v>219.57000000000005</v>
      </c>
      <c r="K82" s="766">
        <v>1</v>
      </c>
      <c r="L82" s="752">
        <v>1</v>
      </c>
      <c r="M82" s="753">
        <v>219.57000000000005</v>
      </c>
    </row>
    <row r="83" spans="1:13" ht="14.4" customHeight="1" x14ac:dyDescent="0.3">
      <c r="A83" s="747" t="s">
        <v>607</v>
      </c>
      <c r="B83" s="748" t="s">
        <v>1155</v>
      </c>
      <c r="C83" s="748" t="s">
        <v>1156</v>
      </c>
      <c r="D83" s="748" t="s">
        <v>918</v>
      </c>
      <c r="E83" s="748" t="s">
        <v>1157</v>
      </c>
      <c r="F83" s="752"/>
      <c r="G83" s="752"/>
      <c r="H83" s="766">
        <v>0</v>
      </c>
      <c r="I83" s="752">
        <v>1</v>
      </c>
      <c r="J83" s="752">
        <v>18.290000000000003</v>
      </c>
      <c r="K83" s="766">
        <v>1</v>
      </c>
      <c r="L83" s="752">
        <v>1</v>
      </c>
      <c r="M83" s="753">
        <v>18.290000000000003</v>
      </c>
    </row>
    <row r="84" spans="1:13" ht="14.4" customHeight="1" x14ac:dyDescent="0.3">
      <c r="A84" s="747" t="s">
        <v>607</v>
      </c>
      <c r="B84" s="748" t="s">
        <v>1046</v>
      </c>
      <c r="C84" s="748" t="s">
        <v>1101</v>
      </c>
      <c r="D84" s="748" t="s">
        <v>813</v>
      </c>
      <c r="E84" s="748" t="s">
        <v>1102</v>
      </c>
      <c r="F84" s="752"/>
      <c r="G84" s="752"/>
      <c r="H84" s="766">
        <v>0</v>
      </c>
      <c r="I84" s="752">
        <v>6</v>
      </c>
      <c r="J84" s="752">
        <v>389.76</v>
      </c>
      <c r="K84" s="766">
        <v>1</v>
      </c>
      <c r="L84" s="752">
        <v>6</v>
      </c>
      <c r="M84" s="753">
        <v>389.76</v>
      </c>
    </row>
    <row r="85" spans="1:13" ht="14.4" customHeight="1" x14ac:dyDescent="0.3">
      <c r="A85" s="747" t="s">
        <v>607</v>
      </c>
      <c r="B85" s="748" t="s">
        <v>1103</v>
      </c>
      <c r="C85" s="748" t="s">
        <v>1104</v>
      </c>
      <c r="D85" s="748" t="s">
        <v>1105</v>
      </c>
      <c r="E85" s="748" t="s">
        <v>1106</v>
      </c>
      <c r="F85" s="752"/>
      <c r="G85" s="752"/>
      <c r="H85" s="766">
        <v>0</v>
      </c>
      <c r="I85" s="752">
        <v>5</v>
      </c>
      <c r="J85" s="752">
        <v>1571.35</v>
      </c>
      <c r="K85" s="766">
        <v>1</v>
      </c>
      <c r="L85" s="752">
        <v>5</v>
      </c>
      <c r="M85" s="753">
        <v>1571.35</v>
      </c>
    </row>
    <row r="86" spans="1:13" ht="14.4" customHeight="1" x14ac:dyDescent="0.3">
      <c r="A86" s="747" t="s">
        <v>607</v>
      </c>
      <c r="B86" s="748" t="s">
        <v>1053</v>
      </c>
      <c r="C86" s="748" t="s">
        <v>1054</v>
      </c>
      <c r="D86" s="748" t="s">
        <v>1055</v>
      </c>
      <c r="E86" s="748" t="s">
        <v>1056</v>
      </c>
      <c r="F86" s="752"/>
      <c r="G86" s="752"/>
      <c r="H86" s="766">
        <v>0</v>
      </c>
      <c r="I86" s="752">
        <v>4.8000000000000007</v>
      </c>
      <c r="J86" s="752">
        <v>739.19999999999993</v>
      </c>
      <c r="K86" s="766">
        <v>1</v>
      </c>
      <c r="L86" s="752">
        <v>4.8000000000000007</v>
      </c>
      <c r="M86" s="753">
        <v>739.19999999999993</v>
      </c>
    </row>
    <row r="87" spans="1:13" ht="14.4" customHeight="1" x14ac:dyDescent="0.3">
      <c r="A87" s="747" t="s">
        <v>607</v>
      </c>
      <c r="B87" s="748" t="s">
        <v>1053</v>
      </c>
      <c r="C87" s="748" t="s">
        <v>1057</v>
      </c>
      <c r="D87" s="748" t="s">
        <v>1055</v>
      </c>
      <c r="E87" s="748" t="s">
        <v>1058</v>
      </c>
      <c r="F87" s="752"/>
      <c r="G87" s="752"/>
      <c r="H87" s="766">
        <v>0</v>
      </c>
      <c r="I87" s="752">
        <v>8</v>
      </c>
      <c r="J87" s="752">
        <v>2103.1999999999998</v>
      </c>
      <c r="K87" s="766">
        <v>1</v>
      </c>
      <c r="L87" s="752">
        <v>8</v>
      </c>
      <c r="M87" s="753">
        <v>2103.1999999999998</v>
      </c>
    </row>
    <row r="88" spans="1:13" ht="14.4" customHeight="1" x14ac:dyDescent="0.3">
      <c r="A88" s="747" t="s">
        <v>607</v>
      </c>
      <c r="B88" s="748" t="s">
        <v>1059</v>
      </c>
      <c r="C88" s="748" t="s">
        <v>1060</v>
      </c>
      <c r="D88" s="748" t="s">
        <v>1061</v>
      </c>
      <c r="E88" s="748" t="s">
        <v>1062</v>
      </c>
      <c r="F88" s="752"/>
      <c r="G88" s="752"/>
      <c r="H88" s="766">
        <v>0</v>
      </c>
      <c r="I88" s="752">
        <v>14</v>
      </c>
      <c r="J88" s="752">
        <v>740.31999999999994</v>
      </c>
      <c r="K88" s="766">
        <v>1</v>
      </c>
      <c r="L88" s="752">
        <v>14</v>
      </c>
      <c r="M88" s="753">
        <v>740.31999999999994</v>
      </c>
    </row>
    <row r="89" spans="1:13" ht="14.4" customHeight="1" x14ac:dyDescent="0.3">
      <c r="A89" s="747" t="s">
        <v>607</v>
      </c>
      <c r="B89" s="748" t="s">
        <v>1158</v>
      </c>
      <c r="C89" s="748" t="s">
        <v>1159</v>
      </c>
      <c r="D89" s="748" t="s">
        <v>1160</v>
      </c>
      <c r="E89" s="748" t="s">
        <v>1161</v>
      </c>
      <c r="F89" s="752"/>
      <c r="G89" s="752"/>
      <c r="H89" s="766">
        <v>0</v>
      </c>
      <c r="I89" s="752">
        <v>1</v>
      </c>
      <c r="J89" s="752">
        <v>52.470000000000013</v>
      </c>
      <c r="K89" s="766">
        <v>1</v>
      </c>
      <c r="L89" s="752">
        <v>1</v>
      </c>
      <c r="M89" s="753">
        <v>52.470000000000013</v>
      </c>
    </row>
    <row r="90" spans="1:13" ht="14.4" customHeight="1" x14ac:dyDescent="0.3">
      <c r="A90" s="747" t="s">
        <v>607</v>
      </c>
      <c r="B90" s="748" t="s">
        <v>1063</v>
      </c>
      <c r="C90" s="748" t="s">
        <v>1064</v>
      </c>
      <c r="D90" s="748" t="s">
        <v>677</v>
      </c>
      <c r="E90" s="748" t="s">
        <v>678</v>
      </c>
      <c r="F90" s="752">
        <v>2</v>
      </c>
      <c r="G90" s="752">
        <v>395.5</v>
      </c>
      <c r="H90" s="766">
        <v>1</v>
      </c>
      <c r="I90" s="752"/>
      <c r="J90" s="752"/>
      <c r="K90" s="766">
        <v>0</v>
      </c>
      <c r="L90" s="752">
        <v>2</v>
      </c>
      <c r="M90" s="753">
        <v>395.5</v>
      </c>
    </row>
    <row r="91" spans="1:13" ht="14.4" customHeight="1" x14ac:dyDescent="0.3">
      <c r="A91" s="747" t="s">
        <v>607</v>
      </c>
      <c r="B91" s="748" t="s">
        <v>1063</v>
      </c>
      <c r="C91" s="748" t="s">
        <v>1066</v>
      </c>
      <c r="D91" s="748" t="s">
        <v>681</v>
      </c>
      <c r="E91" s="748" t="s">
        <v>1067</v>
      </c>
      <c r="F91" s="752"/>
      <c r="G91" s="752"/>
      <c r="H91" s="766">
        <v>0</v>
      </c>
      <c r="I91" s="752">
        <v>36</v>
      </c>
      <c r="J91" s="752">
        <v>1823.04</v>
      </c>
      <c r="K91" s="766">
        <v>1</v>
      </c>
      <c r="L91" s="752">
        <v>36</v>
      </c>
      <c r="M91" s="753">
        <v>1823.04</v>
      </c>
    </row>
    <row r="92" spans="1:13" ht="14.4" customHeight="1" x14ac:dyDescent="0.3">
      <c r="A92" s="747" t="s">
        <v>607</v>
      </c>
      <c r="B92" s="748" t="s">
        <v>1115</v>
      </c>
      <c r="C92" s="748" t="s">
        <v>1116</v>
      </c>
      <c r="D92" s="748" t="s">
        <v>1117</v>
      </c>
      <c r="E92" s="748" t="s">
        <v>1118</v>
      </c>
      <c r="F92" s="752"/>
      <c r="G92" s="752"/>
      <c r="H92" s="766">
        <v>0</v>
      </c>
      <c r="I92" s="752">
        <v>4</v>
      </c>
      <c r="J92" s="752">
        <v>902</v>
      </c>
      <c r="K92" s="766">
        <v>1</v>
      </c>
      <c r="L92" s="752">
        <v>4</v>
      </c>
      <c r="M92" s="753">
        <v>902</v>
      </c>
    </row>
    <row r="93" spans="1:13" ht="14.4" customHeight="1" x14ac:dyDescent="0.3">
      <c r="A93" s="747" t="s">
        <v>607</v>
      </c>
      <c r="B93" s="748" t="s">
        <v>1074</v>
      </c>
      <c r="C93" s="748" t="s">
        <v>1075</v>
      </c>
      <c r="D93" s="748" t="s">
        <v>708</v>
      </c>
      <c r="E93" s="748" t="s">
        <v>1076</v>
      </c>
      <c r="F93" s="752"/>
      <c r="G93" s="752"/>
      <c r="H93" s="766">
        <v>0</v>
      </c>
      <c r="I93" s="752">
        <v>1</v>
      </c>
      <c r="J93" s="752">
        <v>45.49</v>
      </c>
      <c r="K93" s="766">
        <v>1</v>
      </c>
      <c r="L93" s="752">
        <v>1</v>
      </c>
      <c r="M93" s="753">
        <v>45.49</v>
      </c>
    </row>
    <row r="94" spans="1:13" ht="14.4" customHeight="1" x14ac:dyDescent="0.3">
      <c r="A94" s="747" t="s">
        <v>607</v>
      </c>
      <c r="B94" s="748" t="s">
        <v>1123</v>
      </c>
      <c r="C94" s="748" t="s">
        <v>1124</v>
      </c>
      <c r="D94" s="748" t="s">
        <v>1125</v>
      </c>
      <c r="E94" s="748" t="s">
        <v>1126</v>
      </c>
      <c r="F94" s="752"/>
      <c r="G94" s="752"/>
      <c r="H94" s="766">
        <v>0</v>
      </c>
      <c r="I94" s="752">
        <v>1</v>
      </c>
      <c r="J94" s="752">
        <v>138.51000000000005</v>
      </c>
      <c r="K94" s="766">
        <v>1</v>
      </c>
      <c r="L94" s="752">
        <v>1</v>
      </c>
      <c r="M94" s="753">
        <v>138.51000000000005</v>
      </c>
    </row>
    <row r="95" spans="1:13" ht="14.4" customHeight="1" x14ac:dyDescent="0.3">
      <c r="A95" s="747" t="s">
        <v>607</v>
      </c>
      <c r="B95" s="748" t="s">
        <v>1162</v>
      </c>
      <c r="C95" s="748" t="s">
        <v>1163</v>
      </c>
      <c r="D95" s="748" t="s">
        <v>945</v>
      </c>
      <c r="E95" s="748" t="s">
        <v>946</v>
      </c>
      <c r="F95" s="752"/>
      <c r="G95" s="752"/>
      <c r="H95" s="766">
        <v>0</v>
      </c>
      <c r="I95" s="752">
        <v>4</v>
      </c>
      <c r="J95" s="752">
        <v>163.68</v>
      </c>
      <c r="K95" s="766">
        <v>1</v>
      </c>
      <c r="L95" s="752">
        <v>4</v>
      </c>
      <c r="M95" s="753">
        <v>163.68</v>
      </c>
    </row>
    <row r="96" spans="1:13" ht="14.4" customHeight="1" x14ac:dyDescent="0.3">
      <c r="A96" s="747" t="s">
        <v>607</v>
      </c>
      <c r="B96" s="748" t="s">
        <v>1162</v>
      </c>
      <c r="C96" s="748" t="s">
        <v>1164</v>
      </c>
      <c r="D96" s="748" t="s">
        <v>954</v>
      </c>
      <c r="E96" s="748" t="s">
        <v>913</v>
      </c>
      <c r="F96" s="752"/>
      <c r="G96" s="752"/>
      <c r="H96" s="766">
        <v>0</v>
      </c>
      <c r="I96" s="752">
        <v>3</v>
      </c>
      <c r="J96" s="752">
        <v>393.75</v>
      </c>
      <c r="K96" s="766">
        <v>1</v>
      </c>
      <c r="L96" s="752">
        <v>3</v>
      </c>
      <c r="M96" s="753">
        <v>393.75</v>
      </c>
    </row>
    <row r="97" spans="1:13" ht="14.4" customHeight="1" x14ac:dyDescent="0.3">
      <c r="A97" s="747" t="s">
        <v>607</v>
      </c>
      <c r="B97" s="748" t="s">
        <v>1162</v>
      </c>
      <c r="C97" s="748" t="s">
        <v>1165</v>
      </c>
      <c r="D97" s="748" t="s">
        <v>951</v>
      </c>
      <c r="E97" s="748" t="s">
        <v>913</v>
      </c>
      <c r="F97" s="752"/>
      <c r="G97" s="752"/>
      <c r="H97" s="766">
        <v>0</v>
      </c>
      <c r="I97" s="752">
        <v>3</v>
      </c>
      <c r="J97" s="752">
        <v>393.75</v>
      </c>
      <c r="K97" s="766">
        <v>1</v>
      </c>
      <c r="L97" s="752">
        <v>3</v>
      </c>
      <c r="M97" s="753">
        <v>393.75</v>
      </c>
    </row>
    <row r="98" spans="1:13" ht="14.4" customHeight="1" x14ac:dyDescent="0.3">
      <c r="A98" s="747" t="s">
        <v>607</v>
      </c>
      <c r="B98" s="748" t="s">
        <v>1162</v>
      </c>
      <c r="C98" s="748" t="s">
        <v>1166</v>
      </c>
      <c r="D98" s="748" t="s">
        <v>953</v>
      </c>
      <c r="E98" s="748" t="s">
        <v>913</v>
      </c>
      <c r="F98" s="752"/>
      <c r="G98" s="752"/>
      <c r="H98" s="766">
        <v>0</v>
      </c>
      <c r="I98" s="752">
        <v>1</v>
      </c>
      <c r="J98" s="752">
        <v>131.25</v>
      </c>
      <c r="K98" s="766">
        <v>1</v>
      </c>
      <c r="L98" s="752">
        <v>1</v>
      </c>
      <c r="M98" s="753">
        <v>131.25</v>
      </c>
    </row>
    <row r="99" spans="1:13" ht="14.4" customHeight="1" x14ac:dyDescent="0.3">
      <c r="A99" s="747" t="s">
        <v>607</v>
      </c>
      <c r="B99" s="748" t="s">
        <v>1162</v>
      </c>
      <c r="C99" s="748" t="s">
        <v>1167</v>
      </c>
      <c r="D99" s="748" t="s">
        <v>960</v>
      </c>
      <c r="E99" s="748" t="s">
        <v>958</v>
      </c>
      <c r="F99" s="752"/>
      <c r="G99" s="752"/>
      <c r="H99" s="766">
        <v>0</v>
      </c>
      <c r="I99" s="752">
        <v>1</v>
      </c>
      <c r="J99" s="752">
        <v>122.69</v>
      </c>
      <c r="K99" s="766">
        <v>1</v>
      </c>
      <c r="L99" s="752">
        <v>1</v>
      </c>
      <c r="M99" s="753">
        <v>122.69</v>
      </c>
    </row>
    <row r="100" spans="1:13" ht="14.4" customHeight="1" x14ac:dyDescent="0.3">
      <c r="A100" s="747" t="s">
        <v>607</v>
      </c>
      <c r="B100" s="748" t="s">
        <v>1162</v>
      </c>
      <c r="C100" s="748" t="s">
        <v>1168</v>
      </c>
      <c r="D100" s="748" t="s">
        <v>961</v>
      </c>
      <c r="E100" s="748" t="s">
        <v>958</v>
      </c>
      <c r="F100" s="752"/>
      <c r="G100" s="752"/>
      <c r="H100" s="766">
        <v>0</v>
      </c>
      <c r="I100" s="752">
        <v>1</v>
      </c>
      <c r="J100" s="752">
        <v>129.96999999999997</v>
      </c>
      <c r="K100" s="766">
        <v>1</v>
      </c>
      <c r="L100" s="752">
        <v>1</v>
      </c>
      <c r="M100" s="753">
        <v>129.96999999999997</v>
      </c>
    </row>
    <row r="101" spans="1:13" ht="14.4" customHeight="1" x14ac:dyDescent="0.3">
      <c r="A101" s="747" t="s">
        <v>607</v>
      </c>
      <c r="B101" s="748" t="s">
        <v>1162</v>
      </c>
      <c r="C101" s="748" t="s">
        <v>1169</v>
      </c>
      <c r="D101" s="748" t="s">
        <v>959</v>
      </c>
      <c r="E101" s="748" t="s">
        <v>958</v>
      </c>
      <c r="F101" s="752"/>
      <c r="G101" s="752"/>
      <c r="H101" s="766">
        <v>0</v>
      </c>
      <c r="I101" s="752">
        <v>3</v>
      </c>
      <c r="J101" s="752">
        <v>389.91000000000008</v>
      </c>
      <c r="K101" s="766">
        <v>1</v>
      </c>
      <c r="L101" s="752">
        <v>3</v>
      </c>
      <c r="M101" s="753">
        <v>389.91000000000008</v>
      </c>
    </row>
    <row r="102" spans="1:13" ht="14.4" customHeight="1" x14ac:dyDescent="0.3">
      <c r="A102" s="747" t="s">
        <v>607</v>
      </c>
      <c r="B102" s="748" t="s">
        <v>1162</v>
      </c>
      <c r="C102" s="748" t="s">
        <v>1170</v>
      </c>
      <c r="D102" s="748" t="s">
        <v>957</v>
      </c>
      <c r="E102" s="748" t="s">
        <v>958</v>
      </c>
      <c r="F102" s="752"/>
      <c r="G102" s="752"/>
      <c r="H102" s="766">
        <v>0</v>
      </c>
      <c r="I102" s="752">
        <v>3</v>
      </c>
      <c r="J102" s="752">
        <v>389.91</v>
      </c>
      <c r="K102" s="766">
        <v>1</v>
      </c>
      <c r="L102" s="752">
        <v>3</v>
      </c>
      <c r="M102" s="753">
        <v>389.91</v>
      </c>
    </row>
    <row r="103" spans="1:13" ht="14.4" customHeight="1" x14ac:dyDescent="0.3">
      <c r="A103" s="747" t="s">
        <v>607</v>
      </c>
      <c r="B103" s="748" t="s">
        <v>1162</v>
      </c>
      <c r="C103" s="748" t="s">
        <v>1171</v>
      </c>
      <c r="D103" s="748" t="s">
        <v>955</v>
      </c>
      <c r="E103" s="748" t="s">
        <v>913</v>
      </c>
      <c r="F103" s="752"/>
      <c r="G103" s="752"/>
      <c r="H103" s="766">
        <v>0</v>
      </c>
      <c r="I103" s="752">
        <v>2</v>
      </c>
      <c r="J103" s="752">
        <v>271.19999999999993</v>
      </c>
      <c r="K103" s="766">
        <v>1</v>
      </c>
      <c r="L103" s="752">
        <v>2</v>
      </c>
      <c r="M103" s="753">
        <v>271.19999999999993</v>
      </c>
    </row>
    <row r="104" spans="1:13" ht="14.4" customHeight="1" x14ac:dyDescent="0.3">
      <c r="A104" s="747" t="s">
        <v>607</v>
      </c>
      <c r="B104" s="748" t="s">
        <v>1162</v>
      </c>
      <c r="C104" s="748" t="s">
        <v>1172</v>
      </c>
      <c r="D104" s="748" t="s">
        <v>956</v>
      </c>
      <c r="E104" s="748" t="s">
        <v>913</v>
      </c>
      <c r="F104" s="752"/>
      <c r="G104" s="752"/>
      <c r="H104" s="766">
        <v>0</v>
      </c>
      <c r="I104" s="752">
        <v>3</v>
      </c>
      <c r="J104" s="752">
        <v>406.79999999999995</v>
      </c>
      <c r="K104" s="766">
        <v>1</v>
      </c>
      <c r="L104" s="752">
        <v>3</v>
      </c>
      <c r="M104" s="753">
        <v>406.79999999999995</v>
      </c>
    </row>
    <row r="105" spans="1:13" ht="14.4" customHeight="1" thickBot="1" x14ac:dyDescent="0.35">
      <c r="A105" s="754" t="s">
        <v>607</v>
      </c>
      <c r="B105" s="755" t="s">
        <v>1162</v>
      </c>
      <c r="C105" s="755" t="s">
        <v>1173</v>
      </c>
      <c r="D105" s="755" t="s">
        <v>1174</v>
      </c>
      <c r="E105" s="755" t="s">
        <v>913</v>
      </c>
      <c r="F105" s="759"/>
      <c r="G105" s="759"/>
      <c r="H105" s="767">
        <v>0</v>
      </c>
      <c r="I105" s="759">
        <v>3</v>
      </c>
      <c r="J105" s="759">
        <v>446.88</v>
      </c>
      <c r="K105" s="767">
        <v>1</v>
      </c>
      <c r="L105" s="759">
        <v>3</v>
      </c>
      <c r="M105" s="760">
        <v>446.88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802</v>
      </c>
      <c r="C3" s="396">
        <f>SUM(C6:C1048576)</f>
        <v>277</v>
      </c>
      <c r="D3" s="396">
        <f>SUM(D6:D1048576)</f>
        <v>837</v>
      </c>
      <c r="E3" s="397">
        <f>SUM(E6:E1048576)</f>
        <v>0</v>
      </c>
      <c r="F3" s="394">
        <f>IF(SUM($B3:$E3)=0,"",B3/SUM($B3:$E3))</f>
        <v>0.41858037578288099</v>
      </c>
      <c r="G3" s="392">
        <f t="shared" ref="G3:I3" si="0">IF(SUM($B3:$E3)=0,"",C3/SUM($B3:$E3))</f>
        <v>0.14457202505219208</v>
      </c>
      <c r="H3" s="392">
        <f t="shared" si="0"/>
        <v>0.43684759916492694</v>
      </c>
      <c r="I3" s="393">
        <f t="shared" si="0"/>
        <v>0</v>
      </c>
      <c r="J3" s="396">
        <f>SUM(J6:J1048576)</f>
        <v>148</v>
      </c>
      <c r="K3" s="396">
        <f>SUM(K6:K1048576)</f>
        <v>139</v>
      </c>
      <c r="L3" s="396">
        <f>SUM(L6:L1048576)</f>
        <v>837</v>
      </c>
      <c r="M3" s="397">
        <f>SUM(M6:M1048576)</f>
        <v>0</v>
      </c>
      <c r="N3" s="394">
        <f>IF(SUM($J3:$M3)=0,"",J3/SUM($J3:$M3))</f>
        <v>0.13167259786476868</v>
      </c>
      <c r="O3" s="392">
        <f t="shared" ref="O3:Q3" si="1">IF(SUM($J3:$M3)=0,"",K3/SUM($J3:$M3))</f>
        <v>0.12366548042704627</v>
      </c>
      <c r="P3" s="392">
        <f t="shared" si="1"/>
        <v>0.74466192170818502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1176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1177</v>
      </c>
      <c r="B7" s="798">
        <v>144</v>
      </c>
      <c r="C7" s="752">
        <v>33</v>
      </c>
      <c r="D7" s="752">
        <v>220</v>
      </c>
      <c r="E7" s="753"/>
      <c r="F7" s="795">
        <v>0.36272040302267</v>
      </c>
      <c r="G7" s="766">
        <v>8.3123425692695208E-2</v>
      </c>
      <c r="H7" s="766">
        <v>0.55415617128463479</v>
      </c>
      <c r="I7" s="801">
        <v>0</v>
      </c>
      <c r="J7" s="798">
        <v>15</v>
      </c>
      <c r="K7" s="752">
        <v>19</v>
      </c>
      <c r="L7" s="752">
        <v>220</v>
      </c>
      <c r="M7" s="753"/>
      <c r="N7" s="795">
        <v>5.905511811023622E-2</v>
      </c>
      <c r="O7" s="766">
        <v>7.4803149606299218E-2</v>
      </c>
      <c r="P7" s="766">
        <v>0.86614173228346458</v>
      </c>
      <c r="Q7" s="789">
        <v>0</v>
      </c>
    </row>
    <row r="8" spans="1:17" ht="14.4" customHeight="1" x14ac:dyDescent="0.3">
      <c r="A8" s="792" t="s">
        <v>1178</v>
      </c>
      <c r="B8" s="798">
        <v>227</v>
      </c>
      <c r="C8" s="752">
        <v>96</v>
      </c>
      <c r="D8" s="752">
        <v>289</v>
      </c>
      <c r="E8" s="753"/>
      <c r="F8" s="795">
        <v>0.37091503267973858</v>
      </c>
      <c r="G8" s="766">
        <v>0.15686274509803921</v>
      </c>
      <c r="H8" s="766">
        <v>0.47222222222222221</v>
      </c>
      <c r="I8" s="801">
        <v>0</v>
      </c>
      <c r="J8" s="798">
        <v>33</v>
      </c>
      <c r="K8" s="752">
        <v>32</v>
      </c>
      <c r="L8" s="752">
        <v>289</v>
      </c>
      <c r="M8" s="753"/>
      <c r="N8" s="795">
        <v>9.3220338983050849E-2</v>
      </c>
      <c r="O8" s="766">
        <v>9.03954802259887E-2</v>
      </c>
      <c r="P8" s="766">
        <v>0.81638418079096042</v>
      </c>
      <c r="Q8" s="789">
        <v>0</v>
      </c>
    </row>
    <row r="9" spans="1:17" ht="14.4" customHeight="1" x14ac:dyDescent="0.3">
      <c r="A9" s="792" t="s">
        <v>1179</v>
      </c>
      <c r="B9" s="798">
        <v>105</v>
      </c>
      <c r="C9" s="752">
        <v>32</v>
      </c>
      <c r="D9" s="752">
        <v>124</v>
      </c>
      <c r="E9" s="753"/>
      <c r="F9" s="795">
        <v>0.40229885057471265</v>
      </c>
      <c r="G9" s="766">
        <v>0.12260536398467432</v>
      </c>
      <c r="H9" s="766">
        <v>0.47509578544061304</v>
      </c>
      <c r="I9" s="801">
        <v>0</v>
      </c>
      <c r="J9" s="798">
        <v>31</v>
      </c>
      <c r="K9" s="752">
        <v>24</v>
      </c>
      <c r="L9" s="752">
        <v>124</v>
      </c>
      <c r="M9" s="753"/>
      <c r="N9" s="795">
        <v>0.17318435754189945</v>
      </c>
      <c r="O9" s="766">
        <v>0.13407821229050279</v>
      </c>
      <c r="P9" s="766">
        <v>0.69273743016759781</v>
      </c>
      <c r="Q9" s="789">
        <v>0</v>
      </c>
    </row>
    <row r="10" spans="1:17" ht="14.4" customHeight="1" x14ac:dyDescent="0.3">
      <c r="A10" s="792" t="s">
        <v>1180</v>
      </c>
      <c r="B10" s="798">
        <v>42</v>
      </c>
      <c r="C10" s="752">
        <v>1</v>
      </c>
      <c r="D10" s="752"/>
      <c r="E10" s="753"/>
      <c r="F10" s="795">
        <v>0.97674418604651159</v>
      </c>
      <c r="G10" s="766">
        <v>2.3255813953488372E-2</v>
      </c>
      <c r="H10" s="766">
        <v>0</v>
      </c>
      <c r="I10" s="801">
        <v>0</v>
      </c>
      <c r="J10" s="798">
        <v>11</v>
      </c>
      <c r="K10" s="752">
        <v>1</v>
      </c>
      <c r="L10" s="752"/>
      <c r="M10" s="753"/>
      <c r="N10" s="795">
        <v>0.91666666666666663</v>
      </c>
      <c r="O10" s="766">
        <v>8.3333333333333329E-2</v>
      </c>
      <c r="P10" s="766">
        <v>0</v>
      </c>
      <c r="Q10" s="789">
        <v>0</v>
      </c>
    </row>
    <row r="11" spans="1:17" ht="14.4" customHeight="1" x14ac:dyDescent="0.3">
      <c r="A11" s="792" t="s">
        <v>1181</v>
      </c>
      <c r="B11" s="798">
        <v>140</v>
      </c>
      <c r="C11" s="752">
        <v>113</v>
      </c>
      <c r="D11" s="752">
        <v>204</v>
      </c>
      <c r="E11" s="753"/>
      <c r="F11" s="795">
        <v>0.30634573304157547</v>
      </c>
      <c r="G11" s="766">
        <v>0.24726477024070023</v>
      </c>
      <c r="H11" s="766">
        <v>0.44638949671772427</v>
      </c>
      <c r="I11" s="801">
        <v>0</v>
      </c>
      <c r="J11" s="798">
        <v>22</v>
      </c>
      <c r="K11" s="752">
        <v>61</v>
      </c>
      <c r="L11" s="752">
        <v>204</v>
      </c>
      <c r="M11" s="753"/>
      <c r="N11" s="795">
        <v>7.6655052264808357E-2</v>
      </c>
      <c r="O11" s="766">
        <v>0.21254355400696864</v>
      </c>
      <c r="P11" s="766">
        <v>0.71080139372822304</v>
      </c>
      <c r="Q11" s="789">
        <v>0</v>
      </c>
    </row>
    <row r="12" spans="1:17" ht="14.4" customHeight="1" thickBot="1" x14ac:dyDescent="0.35">
      <c r="A12" s="793" t="s">
        <v>1182</v>
      </c>
      <c r="B12" s="799">
        <v>144</v>
      </c>
      <c r="C12" s="759">
        <v>2</v>
      </c>
      <c r="D12" s="759"/>
      <c r="E12" s="760"/>
      <c r="F12" s="796">
        <v>0.98630136986301364</v>
      </c>
      <c r="G12" s="767">
        <v>1.3698630136986301E-2</v>
      </c>
      <c r="H12" s="767">
        <v>0</v>
      </c>
      <c r="I12" s="802">
        <v>0</v>
      </c>
      <c r="J12" s="799">
        <v>36</v>
      </c>
      <c r="K12" s="759">
        <v>2</v>
      </c>
      <c r="L12" s="759"/>
      <c r="M12" s="760"/>
      <c r="N12" s="796">
        <v>0.94736842105263153</v>
      </c>
      <c r="O12" s="767">
        <v>5.2631578947368418E-2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11</v>
      </c>
      <c r="B5" s="730" t="s">
        <v>1183</v>
      </c>
      <c r="C5" s="733">
        <v>1895497.9499999997</v>
      </c>
      <c r="D5" s="733">
        <v>2636</v>
      </c>
      <c r="E5" s="733">
        <v>1263642.19</v>
      </c>
      <c r="F5" s="803">
        <v>0.66665447461971672</v>
      </c>
      <c r="G5" s="733">
        <v>1531</v>
      </c>
      <c r="H5" s="803">
        <v>0.58080424886191195</v>
      </c>
      <c r="I5" s="733">
        <v>631855.76</v>
      </c>
      <c r="J5" s="803">
        <v>0.33334552538028339</v>
      </c>
      <c r="K5" s="733">
        <v>1105</v>
      </c>
      <c r="L5" s="803">
        <v>0.41919575113808799</v>
      </c>
      <c r="M5" s="733" t="s">
        <v>73</v>
      </c>
      <c r="N5" s="270"/>
    </row>
    <row r="6" spans="1:14" ht="14.4" customHeight="1" x14ac:dyDescent="0.3">
      <c r="A6" s="729">
        <v>11</v>
      </c>
      <c r="B6" s="730" t="s">
        <v>1184</v>
      </c>
      <c r="C6" s="733">
        <v>703474.48999999976</v>
      </c>
      <c r="D6" s="733">
        <v>1422</v>
      </c>
      <c r="E6" s="733">
        <v>491449.89999999985</v>
      </c>
      <c r="F6" s="803">
        <v>0.69860372619908362</v>
      </c>
      <c r="G6" s="733">
        <v>781</v>
      </c>
      <c r="H6" s="803">
        <v>0.54922644163150491</v>
      </c>
      <c r="I6" s="733">
        <v>212024.58999999997</v>
      </c>
      <c r="J6" s="803">
        <v>0.30139627380091644</v>
      </c>
      <c r="K6" s="733">
        <v>641</v>
      </c>
      <c r="L6" s="803">
        <v>0.45077355836849509</v>
      </c>
      <c r="M6" s="733" t="s">
        <v>1</v>
      </c>
      <c r="N6" s="270"/>
    </row>
    <row r="7" spans="1:14" ht="14.4" customHeight="1" x14ac:dyDescent="0.3">
      <c r="A7" s="729">
        <v>11</v>
      </c>
      <c r="B7" s="730" t="s">
        <v>1185</v>
      </c>
      <c r="C7" s="733">
        <v>0</v>
      </c>
      <c r="D7" s="733">
        <v>2</v>
      </c>
      <c r="E7" s="733">
        <v>0</v>
      </c>
      <c r="F7" s="803" t="s">
        <v>583</v>
      </c>
      <c r="G7" s="733">
        <v>2</v>
      </c>
      <c r="H7" s="803">
        <v>1</v>
      </c>
      <c r="I7" s="733" t="s">
        <v>583</v>
      </c>
      <c r="J7" s="803" t="s">
        <v>583</v>
      </c>
      <c r="K7" s="733" t="s">
        <v>583</v>
      </c>
      <c r="L7" s="803">
        <v>0</v>
      </c>
      <c r="M7" s="733" t="s">
        <v>1</v>
      </c>
      <c r="N7" s="270"/>
    </row>
    <row r="8" spans="1:14" ht="14.4" customHeight="1" x14ac:dyDescent="0.3">
      <c r="A8" s="729">
        <v>11</v>
      </c>
      <c r="B8" s="730" t="s">
        <v>1186</v>
      </c>
      <c r="C8" s="733">
        <v>1192023.46</v>
      </c>
      <c r="D8" s="733">
        <v>1212</v>
      </c>
      <c r="E8" s="733">
        <v>772192.29</v>
      </c>
      <c r="F8" s="803">
        <v>0.64779957434730362</v>
      </c>
      <c r="G8" s="733">
        <v>748</v>
      </c>
      <c r="H8" s="803">
        <v>0.61716171617161719</v>
      </c>
      <c r="I8" s="733">
        <v>419831.17000000004</v>
      </c>
      <c r="J8" s="803">
        <v>0.35220042565269649</v>
      </c>
      <c r="K8" s="733">
        <v>464</v>
      </c>
      <c r="L8" s="803">
        <v>0.38283828382838286</v>
      </c>
      <c r="M8" s="733" t="s">
        <v>1</v>
      </c>
      <c r="N8" s="270"/>
    </row>
    <row r="9" spans="1:14" ht="14.4" customHeight="1" x14ac:dyDescent="0.3">
      <c r="A9" s="729" t="s">
        <v>581</v>
      </c>
      <c r="B9" s="730" t="s">
        <v>3</v>
      </c>
      <c r="C9" s="733">
        <v>1895497.9499999997</v>
      </c>
      <c r="D9" s="733">
        <v>2636</v>
      </c>
      <c r="E9" s="733">
        <v>1263642.19</v>
      </c>
      <c r="F9" s="803">
        <v>0.66665447461971672</v>
      </c>
      <c r="G9" s="733">
        <v>1531</v>
      </c>
      <c r="H9" s="803">
        <v>0.58080424886191195</v>
      </c>
      <c r="I9" s="733">
        <v>631855.76</v>
      </c>
      <c r="J9" s="803">
        <v>0.33334552538028339</v>
      </c>
      <c r="K9" s="733">
        <v>1105</v>
      </c>
      <c r="L9" s="803">
        <v>0.41919575113808799</v>
      </c>
      <c r="M9" s="733" t="s">
        <v>592</v>
      </c>
      <c r="N9" s="270"/>
    </row>
    <row r="11" spans="1:14" ht="14.4" customHeight="1" x14ac:dyDescent="0.3">
      <c r="A11" s="729">
        <v>11</v>
      </c>
      <c r="B11" s="730" t="s">
        <v>1183</v>
      </c>
      <c r="C11" s="733" t="s">
        <v>583</v>
      </c>
      <c r="D11" s="733" t="s">
        <v>583</v>
      </c>
      <c r="E11" s="733" t="s">
        <v>583</v>
      </c>
      <c r="F11" s="803" t="s">
        <v>583</v>
      </c>
      <c r="G11" s="733" t="s">
        <v>583</v>
      </c>
      <c r="H11" s="803" t="s">
        <v>583</v>
      </c>
      <c r="I11" s="733" t="s">
        <v>583</v>
      </c>
      <c r="J11" s="803" t="s">
        <v>583</v>
      </c>
      <c r="K11" s="733" t="s">
        <v>583</v>
      </c>
      <c r="L11" s="803" t="s">
        <v>583</v>
      </c>
      <c r="M11" s="733" t="s">
        <v>73</v>
      </c>
      <c r="N11" s="270"/>
    </row>
    <row r="12" spans="1:14" ht="14.4" customHeight="1" x14ac:dyDescent="0.3">
      <c r="A12" s="729" t="s">
        <v>1187</v>
      </c>
      <c r="B12" s="730" t="s">
        <v>1184</v>
      </c>
      <c r="C12" s="733">
        <v>16102.58</v>
      </c>
      <c r="D12" s="733">
        <v>18</v>
      </c>
      <c r="E12" s="733">
        <v>12221.05</v>
      </c>
      <c r="F12" s="803">
        <v>0.75894980804318313</v>
      </c>
      <c r="G12" s="733">
        <v>11</v>
      </c>
      <c r="H12" s="803">
        <v>0.61111111111111116</v>
      </c>
      <c r="I12" s="733">
        <v>3881.53</v>
      </c>
      <c r="J12" s="803">
        <v>0.24105019195681687</v>
      </c>
      <c r="K12" s="733">
        <v>7</v>
      </c>
      <c r="L12" s="803">
        <v>0.3888888888888889</v>
      </c>
      <c r="M12" s="733" t="s">
        <v>1</v>
      </c>
      <c r="N12" s="270"/>
    </row>
    <row r="13" spans="1:14" ht="14.4" customHeight="1" x14ac:dyDescent="0.3">
      <c r="A13" s="729" t="s">
        <v>1187</v>
      </c>
      <c r="B13" s="730" t="s">
        <v>1186</v>
      </c>
      <c r="C13" s="733">
        <v>35940.729999999996</v>
      </c>
      <c r="D13" s="733">
        <v>54</v>
      </c>
      <c r="E13" s="733">
        <v>29621.05</v>
      </c>
      <c r="F13" s="803">
        <v>0.82416383863099063</v>
      </c>
      <c r="G13" s="733">
        <v>47</v>
      </c>
      <c r="H13" s="803">
        <v>0.87037037037037035</v>
      </c>
      <c r="I13" s="733">
        <v>6319.68</v>
      </c>
      <c r="J13" s="803">
        <v>0.17583616136900951</v>
      </c>
      <c r="K13" s="733">
        <v>7</v>
      </c>
      <c r="L13" s="803">
        <v>0.12962962962962962</v>
      </c>
      <c r="M13" s="733" t="s">
        <v>1</v>
      </c>
      <c r="N13" s="270"/>
    </row>
    <row r="14" spans="1:14" ht="14.4" customHeight="1" x14ac:dyDescent="0.3">
      <c r="A14" s="729" t="s">
        <v>1187</v>
      </c>
      <c r="B14" s="730" t="s">
        <v>1188</v>
      </c>
      <c r="C14" s="733">
        <v>52043.31</v>
      </c>
      <c r="D14" s="733">
        <v>72</v>
      </c>
      <c r="E14" s="733">
        <v>41842.1</v>
      </c>
      <c r="F14" s="803">
        <v>0.80398614154249604</v>
      </c>
      <c r="G14" s="733">
        <v>58</v>
      </c>
      <c r="H14" s="803">
        <v>0.80555555555555558</v>
      </c>
      <c r="I14" s="733">
        <v>10201.210000000001</v>
      </c>
      <c r="J14" s="803">
        <v>0.19601385845750399</v>
      </c>
      <c r="K14" s="733">
        <v>14</v>
      </c>
      <c r="L14" s="803">
        <v>0.19444444444444445</v>
      </c>
      <c r="M14" s="733" t="s">
        <v>596</v>
      </c>
      <c r="N14" s="270"/>
    </row>
    <row r="15" spans="1:14" ht="14.4" customHeight="1" x14ac:dyDescent="0.3">
      <c r="A15" s="729" t="s">
        <v>583</v>
      </c>
      <c r="B15" s="730" t="s">
        <v>583</v>
      </c>
      <c r="C15" s="733" t="s">
        <v>583</v>
      </c>
      <c r="D15" s="733" t="s">
        <v>583</v>
      </c>
      <c r="E15" s="733" t="s">
        <v>583</v>
      </c>
      <c r="F15" s="803" t="s">
        <v>583</v>
      </c>
      <c r="G15" s="733" t="s">
        <v>583</v>
      </c>
      <c r="H15" s="803" t="s">
        <v>583</v>
      </c>
      <c r="I15" s="733" t="s">
        <v>583</v>
      </c>
      <c r="J15" s="803" t="s">
        <v>583</v>
      </c>
      <c r="K15" s="733" t="s">
        <v>583</v>
      </c>
      <c r="L15" s="803" t="s">
        <v>583</v>
      </c>
      <c r="M15" s="733" t="s">
        <v>597</v>
      </c>
      <c r="N15" s="270"/>
    </row>
    <row r="16" spans="1:14" ht="14.4" customHeight="1" x14ac:dyDescent="0.3">
      <c r="A16" s="729" t="s">
        <v>1189</v>
      </c>
      <c r="B16" s="730" t="s">
        <v>1184</v>
      </c>
      <c r="C16" s="733">
        <v>687371.90999999992</v>
      </c>
      <c r="D16" s="733">
        <v>1404</v>
      </c>
      <c r="E16" s="733">
        <v>479228.85000000003</v>
      </c>
      <c r="F16" s="803">
        <v>0.69719004083248048</v>
      </c>
      <c r="G16" s="733">
        <v>770</v>
      </c>
      <c r="H16" s="803">
        <v>0.54843304843304841</v>
      </c>
      <c r="I16" s="733">
        <v>208143.05999999994</v>
      </c>
      <c r="J16" s="803">
        <v>0.30280995916751963</v>
      </c>
      <c r="K16" s="733">
        <v>634</v>
      </c>
      <c r="L16" s="803">
        <v>0.45156695156695159</v>
      </c>
      <c r="M16" s="733" t="s">
        <v>1</v>
      </c>
      <c r="N16" s="270"/>
    </row>
    <row r="17" spans="1:14" ht="14.4" customHeight="1" x14ac:dyDescent="0.3">
      <c r="A17" s="729" t="s">
        <v>1189</v>
      </c>
      <c r="B17" s="730" t="s">
        <v>1185</v>
      </c>
      <c r="C17" s="733">
        <v>0</v>
      </c>
      <c r="D17" s="733">
        <v>2</v>
      </c>
      <c r="E17" s="733">
        <v>0</v>
      </c>
      <c r="F17" s="803" t="s">
        <v>583</v>
      </c>
      <c r="G17" s="733">
        <v>2</v>
      </c>
      <c r="H17" s="803">
        <v>1</v>
      </c>
      <c r="I17" s="733" t="s">
        <v>583</v>
      </c>
      <c r="J17" s="803" t="s">
        <v>583</v>
      </c>
      <c r="K17" s="733" t="s">
        <v>583</v>
      </c>
      <c r="L17" s="803">
        <v>0</v>
      </c>
      <c r="M17" s="733" t="s">
        <v>1</v>
      </c>
      <c r="N17" s="270"/>
    </row>
    <row r="18" spans="1:14" ht="14.4" customHeight="1" x14ac:dyDescent="0.3">
      <c r="A18" s="729" t="s">
        <v>1189</v>
      </c>
      <c r="B18" s="730" t="s">
        <v>1186</v>
      </c>
      <c r="C18" s="733">
        <v>1156082.73</v>
      </c>
      <c r="D18" s="733">
        <v>1158</v>
      </c>
      <c r="E18" s="733">
        <v>742571.24000000011</v>
      </c>
      <c r="F18" s="803">
        <v>0.64231669648762946</v>
      </c>
      <c r="G18" s="733">
        <v>701</v>
      </c>
      <c r="H18" s="803">
        <v>0.60535405872193437</v>
      </c>
      <c r="I18" s="733">
        <v>413511.49</v>
      </c>
      <c r="J18" s="803">
        <v>0.3576833035123706</v>
      </c>
      <c r="K18" s="733">
        <v>457</v>
      </c>
      <c r="L18" s="803">
        <v>0.39464594127806563</v>
      </c>
      <c r="M18" s="733" t="s">
        <v>1</v>
      </c>
      <c r="N18" s="270"/>
    </row>
    <row r="19" spans="1:14" ht="14.4" customHeight="1" x14ac:dyDescent="0.3">
      <c r="A19" s="729" t="s">
        <v>1189</v>
      </c>
      <c r="B19" s="730" t="s">
        <v>1190</v>
      </c>
      <c r="C19" s="733">
        <v>1843454.64</v>
      </c>
      <c r="D19" s="733">
        <v>2564</v>
      </c>
      <c r="E19" s="733">
        <v>1221800.0900000001</v>
      </c>
      <c r="F19" s="803">
        <v>0.66277740904978288</v>
      </c>
      <c r="G19" s="733">
        <v>1473</v>
      </c>
      <c r="H19" s="803">
        <v>0.57449297971918878</v>
      </c>
      <c r="I19" s="733">
        <v>621654.54999999993</v>
      </c>
      <c r="J19" s="803">
        <v>0.33722259095021723</v>
      </c>
      <c r="K19" s="733">
        <v>1091</v>
      </c>
      <c r="L19" s="803">
        <v>0.42550702028081122</v>
      </c>
      <c r="M19" s="733" t="s">
        <v>596</v>
      </c>
      <c r="N19" s="270"/>
    </row>
    <row r="20" spans="1:14" ht="14.4" customHeight="1" x14ac:dyDescent="0.3">
      <c r="A20" s="729" t="s">
        <v>583</v>
      </c>
      <c r="B20" s="730" t="s">
        <v>583</v>
      </c>
      <c r="C20" s="733" t="s">
        <v>583</v>
      </c>
      <c r="D20" s="733" t="s">
        <v>583</v>
      </c>
      <c r="E20" s="733" t="s">
        <v>583</v>
      </c>
      <c r="F20" s="803" t="s">
        <v>583</v>
      </c>
      <c r="G20" s="733" t="s">
        <v>583</v>
      </c>
      <c r="H20" s="803" t="s">
        <v>583</v>
      </c>
      <c r="I20" s="733" t="s">
        <v>583</v>
      </c>
      <c r="J20" s="803" t="s">
        <v>583</v>
      </c>
      <c r="K20" s="733" t="s">
        <v>583</v>
      </c>
      <c r="L20" s="803" t="s">
        <v>583</v>
      </c>
      <c r="M20" s="733" t="s">
        <v>597</v>
      </c>
      <c r="N20" s="270"/>
    </row>
    <row r="21" spans="1:14" ht="14.4" customHeight="1" x14ac:dyDescent="0.3">
      <c r="A21" s="729" t="s">
        <v>581</v>
      </c>
      <c r="B21" s="730" t="s">
        <v>1191</v>
      </c>
      <c r="C21" s="733">
        <v>1895497.95</v>
      </c>
      <c r="D21" s="733">
        <v>2636</v>
      </c>
      <c r="E21" s="733">
        <v>1263642.1900000002</v>
      </c>
      <c r="F21" s="803">
        <v>0.66665447461971683</v>
      </c>
      <c r="G21" s="733">
        <v>1531</v>
      </c>
      <c r="H21" s="803">
        <v>0.58080424886191195</v>
      </c>
      <c r="I21" s="733">
        <v>631855.75999999989</v>
      </c>
      <c r="J21" s="803">
        <v>0.33334552538028328</v>
      </c>
      <c r="K21" s="733">
        <v>1105</v>
      </c>
      <c r="L21" s="803">
        <v>0.41919575113808799</v>
      </c>
      <c r="M21" s="733" t="s">
        <v>592</v>
      </c>
      <c r="N21" s="270"/>
    </row>
    <row r="22" spans="1:14" ht="14.4" customHeight="1" x14ac:dyDescent="0.3">
      <c r="A22" s="804" t="s">
        <v>301</v>
      </c>
    </row>
    <row r="23" spans="1:14" ht="14.4" customHeight="1" x14ac:dyDescent="0.3">
      <c r="A23" s="805" t="s">
        <v>1192</v>
      </c>
    </row>
    <row r="24" spans="1:14" ht="14.4" customHeight="1" x14ac:dyDescent="0.3">
      <c r="A24" s="804" t="s">
        <v>1193</v>
      </c>
    </row>
  </sheetData>
  <autoFilter ref="A4:M4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1194</v>
      </c>
      <c r="B5" s="797">
        <v>42690.71</v>
      </c>
      <c r="C5" s="741">
        <v>1</v>
      </c>
      <c r="D5" s="810">
        <v>87</v>
      </c>
      <c r="E5" s="813" t="s">
        <v>1194</v>
      </c>
      <c r="F5" s="797">
        <v>36320.57</v>
      </c>
      <c r="G5" s="765">
        <v>0.8507839293373195</v>
      </c>
      <c r="H5" s="745">
        <v>57</v>
      </c>
      <c r="I5" s="788">
        <v>0.65517241379310343</v>
      </c>
      <c r="J5" s="816">
        <v>6370.14</v>
      </c>
      <c r="K5" s="765">
        <v>0.1492160706626805</v>
      </c>
      <c r="L5" s="745">
        <v>30</v>
      </c>
      <c r="M5" s="788">
        <v>0.34482758620689657</v>
      </c>
    </row>
    <row r="6" spans="1:13" ht="14.4" customHeight="1" x14ac:dyDescent="0.3">
      <c r="A6" s="807" t="s">
        <v>1195</v>
      </c>
      <c r="B6" s="798">
        <v>118545.87000000001</v>
      </c>
      <c r="C6" s="748">
        <v>1</v>
      </c>
      <c r="D6" s="811">
        <v>205</v>
      </c>
      <c r="E6" s="814" t="s">
        <v>1195</v>
      </c>
      <c r="F6" s="798">
        <v>105886.92000000001</v>
      </c>
      <c r="G6" s="766">
        <v>0.89321475307406328</v>
      </c>
      <c r="H6" s="752">
        <v>153</v>
      </c>
      <c r="I6" s="789">
        <v>0.74634146341463414</v>
      </c>
      <c r="J6" s="817">
        <v>12658.949999999999</v>
      </c>
      <c r="K6" s="766">
        <v>0.10678524692593676</v>
      </c>
      <c r="L6" s="752">
        <v>52</v>
      </c>
      <c r="M6" s="789">
        <v>0.25365853658536586</v>
      </c>
    </row>
    <row r="7" spans="1:13" ht="14.4" customHeight="1" x14ac:dyDescent="0.3">
      <c r="A7" s="807" t="s">
        <v>1196</v>
      </c>
      <c r="B7" s="798">
        <v>43120.05</v>
      </c>
      <c r="C7" s="748">
        <v>1</v>
      </c>
      <c r="D7" s="811">
        <v>77</v>
      </c>
      <c r="E7" s="814" t="s">
        <v>1196</v>
      </c>
      <c r="F7" s="798">
        <v>32931.39</v>
      </c>
      <c r="G7" s="766">
        <v>0.76371409587883121</v>
      </c>
      <c r="H7" s="752">
        <v>37</v>
      </c>
      <c r="I7" s="789">
        <v>0.48051948051948051</v>
      </c>
      <c r="J7" s="817">
        <v>10188.66</v>
      </c>
      <c r="K7" s="766">
        <v>0.23628590412116868</v>
      </c>
      <c r="L7" s="752">
        <v>40</v>
      </c>
      <c r="M7" s="789">
        <v>0.51948051948051943</v>
      </c>
    </row>
    <row r="8" spans="1:13" ht="14.4" customHeight="1" x14ac:dyDescent="0.3">
      <c r="A8" s="807" t="s">
        <v>1197</v>
      </c>
      <c r="B8" s="798">
        <v>65983.19</v>
      </c>
      <c r="C8" s="748">
        <v>1</v>
      </c>
      <c r="D8" s="811">
        <v>112</v>
      </c>
      <c r="E8" s="814" t="s">
        <v>1197</v>
      </c>
      <c r="F8" s="798">
        <v>47900.590000000004</v>
      </c>
      <c r="G8" s="766">
        <v>0.72595141277649655</v>
      </c>
      <c r="H8" s="752">
        <v>70</v>
      </c>
      <c r="I8" s="789">
        <v>0.625</v>
      </c>
      <c r="J8" s="817">
        <v>18082.600000000002</v>
      </c>
      <c r="K8" s="766">
        <v>0.27404858722350345</v>
      </c>
      <c r="L8" s="752">
        <v>42</v>
      </c>
      <c r="M8" s="789">
        <v>0.375</v>
      </c>
    </row>
    <row r="9" spans="1:13" ht="14.4" customHeight="1" x14ac:dyDescent="0.3">
      <c r="A9" s="807" t="s">
        <v>1198</v>
      </c>
      <c r="B9" s="798">
        <v>7111.2800000000007</v>
      </c>
      <c r="C9" s="748">
        <v>1</v>
      </c>
      <c r="D9" s="811">
        <v>5</v>
      </c>
      <c r="E9" s="814" t="s">
        <v>1198</v>
      </c>
      <c r="F9" s="798"/>
      <c r="G9" s="766">
        <v>0</v>
      </c>
      <c r="H9" s="752"/>
      <c r="I9" s="789">
        <v>0</v>
      </c>
      <c r="J9" s="817">
        <v>7111.2800000000007</v>
      </c>
      <c r="K9" s="766">
        <v>1</v>
      </c>
      <c r="L9" s="752">
        <v>5</v>
      </c>
      <c r="M9" s="789">
        <v>1</v>
      </c>
    </row>
    <row r="10" spans="1:13" ht="14.4" customHeight="1" x14ac:dyDescent="0.3">
      <c r="A10" s="807" t="s">
        <v>1199</v>
      </c>
      <c r="B10" s="798">
        <v>56512</v>
      </c>
      <c r="C10" s="748">
        <v>1</v>
      </c>
      <c r="D10" s="811">
        <v>97</v>
      </c>
      <c r="E10" s="814" t="s">
        <v>1199</v>
      </c>
      <c r="F10" s="798">
        <v>40026.1</v>
      </c>
      <c r="G10" s="766">
        <v>0.7082761183465458</v>
      </c>
      <c r="H10" s="752">
        <v>54</v>
      </c>
      <c r="I10" s="789">
        <v>0.55670103092783507</v>
      </c>
      <c r="J10" s="817">
        <v>16485.900000000001</v>
      </c>
      <c r="K10" s="766">
        <v>0.29172388165345414</v>
      </c>
      <c r="L10" s="752">
        <v>43</v>
      </c>
      <c r="M10" s="789">
        <v>0.44329896907216493</v>
      </c>
    </row>
    <row r="11" spans="1:13" ht="14.4" customHeight="1" x14ac:dyDescent="0.3">
      <c r="A11" s="807" t="s">
        <v>1200</v>
      </c>
      <c r="B11" s="798">
        <v>52541.06</v>
      </c>
      <c r="C11" s="748">
        <v>1</v>
      </c>
      <c r="D11" s="811">
        <v>176</v>
      </c>
      <c r="E11" s="814" t="s">
        <v>1200</v>
      </c>
      <c r="F11" s="798">
        <v>37298.049999999996</v>
      </c>
      <c r="G11" s="766">
        <v>0.70988385083970518</v>
      </c>
      <c r="H11" s="752">
        <v>58</v>
      </c>
      <c r="I11" s="789">
        <v>0.32954545454545453</v>
      </c>
      <c r="J11" s="817">
        <v>15243.009999999998</v>
      </c>
      <c r="K11" s="766">
        <v>0.29011614916029482</v>
      </c>
      <c r="L11" s="752">
        <v>118</v>
      </c>
      <c r="M11" s="789">
        <v>0.67045454545454541</v>
      </c>
    </row>
    <row r="12" spans="1:13" ht="14.4" customHeight="1" x14ac:dyDescent="0.3">
      <c r="A12" s="807" t="s">
        <v>1201</v>
      </c>
      <c r="B12" s="798">
        <v>80334.290000000008</v>
      </c>
      <c r="C12" s="748">
        <v>1</v>
      </c>
      <c r="D12" s="811">
        <v>164</v>
      </c>
      <c r="E12" s="814" t="s">
        <v>1201</v>
      </c>
      <c r="F12" s="798">
        <v>64069.110000000008</v>
      </c>
      <c r="G12" s="766">
        <v>0.79753129080993934</v>
      </c>
      <c r="H12" s="752">
        <v>104</v>
      </c>
      <c r="I12" s="789">
        <v>0.63414634146341464</v>
      </c>
      <c r="J12" s="817">
        <v>16265.179999999998</v>
      </c>
      <c r="K12" s="766">
        <v>0.20246870919006063</v>
      </c>
      <c r="L12" s="752">
        <v>60</v>
      </c>
      <c r="M12" s="789">
        <v>0.36585365853658536</v>
      </c>
    </row>
    <row r="13" spans="1:13" ht="14.4" customHeight="1" x14ac:dyDescent="0.3">
      <c r="A13" s="807" t="s">
        <v>1202</v>
      </c>
      <c r="B13" s="798">
        <v>32240.359999999993</v>
      </c>
      <c r="C13" s="748">
        <v>1</v>
      </c>
      <c r="D13" s="811">
        <v>36</v>
      </c>
      <c r="E13" s="814" t="s">
        <v>1202</v>
      </c>
      <c r="F13" s="798">
        <v>23076.439999999995</v>
      </c>
      <c r="G13" s="766">
        <v>0.71576247907901769</v>
      </c>
      <c r="H13" s="752">
        <v>23</v>
      </c>
      <c r="I13" s="789">
        <v>0.63888888888888884</v>
      </c>
      <c r="J13" s="817">
        <v>9163.92</v>
      </c>
      <c r="K13" s="766">
        <v>0.28423752092098231</v>
      </c>
      <c r="L13" s="752">
        <v>13</v>
      </c>
      <c r="M13" s="789">
        <v>0.3611111111111111</v>
      </c>
    </row>
    <row r="14" spans="1:13" ht="14.4" customHeight="1" x14ac:dyDescent="0.3">
      <c r="A14" s="807" t="s">
        <v>1203</v>
      </c>
      <c r="B14" s="798">
        <v>96500.35</v>
      </c>
      <c r="C14" s="748">
        <v>1</v>
      </c>
      <c r="D14" s="811">
        <v>128</v>
      </c>
      <c r="E14" s="814" t="s">
        <v>1203</v>
      </c>
      <c r="F14" s="798">
        <v>71452.510000000009</v>
      </c>
      <c r="G14" s="766">
        <v>0.74043783260889728</v>
      </c>
      <c r="H14" s="752">
        <v>81</v>
      </c>
      <c r="I14" s="789">
        <v>0.6328125</v>
      </c>
      <c r="J14" s="817">
        <v>25047.840000000004</v>
      </c>
      <c r="K14" s="766">
        <v>0.25956216739110277</v>
      </c>
      <c r="L14" s="752">
        <v>47</v>
      </c>
      <c r="M14" s="789">
        <v>0.3671875</v>
      </c>
    </row>
    <row r="15" spans="1:13" ht="14.4" customHeight="1" x14ac:dyDescent="0.3">
      <c r="A15" s="807" t="s">
        <v>1204</v>
      </c>
      <c r="B15" s="798">
        <v>175432.87</v>
      </c>
      <c r="C15" s="748">
        <v>1</v>
      </c>
      <c r="D15" s="811">
        <v>184</v>
      </c>
      <c r="E15" s="814" t="s">
        <v>1204</v>
      </c>
      <c r="F15" s="798">
        <v>50975.170000000013</v>
      </c>
      <c r="G15" s="766">
        <v>0.29056795342856795</v>
      </c>
      <c r="H15" s="752">
        <v>80</v>
      </c>
      <c r="I15" s="789">
        <v>0.43478260869565216</v>
      </c>
      <c r="J15" s="817">
        <v>124457.7</v>
      </c>
      <c r="K15" s="766">
        <v>0.70943204657143211</v>
      </c>
      <c r="L15" s="752">
        <v>104</v>
      </c>
      <c r="M15" s="789">
        <v>0.56521739130434778</v>
      </c>
    </row>
    <row r="16" spans="1:13" ht="14.4" customHeight="1" x14ac:dyDescent="0.3">
      <c r="A16" s="807" t="s">
        <v>1205</v>
      </c>
      <c r="B16" s="798">
        <v>157555.57999999999</v>
      </c>
      <c r="C16" s="748">
        <v>1</v>
      </c>
      <c r="D16" s="811">
        <v>59</v>
      </c>
      <c r="E16" s="814" t="s">
        <v>1205</v>
      </c>
      <c r="F16" s="798">
        <v>39202.590000000004</v>
      </c>
      <c r="G16" s="766">
        <v>0.24881752839220297</v>
      </c>
      <c r="H16" s="752">
        <v>42</v>
      </c>
      <c r="I16" s="789">
        <v>0.71186440677966101</v>
      </c>
      <c r="J16" s="817">
        <v>118352.98999999999</v>
      </c>
      <c r="K16" s="766">
        <v>0.75118247160779705</v>
      </c>
      <c r="L16" s="752">
        <v>17</v>
      </c>
      <c r="M16" s="789">
        <v>0.28813559322033899</v>
      </c>
    </row>
    <row r="17" spans="1:13" ht="14.4" customHeight="1" x14ac:dyDescent="0.3">
      <c r="A17" s="807" t="s">
        <v>1206</v>
      </c>
      <c r="B17" s="798">
        <v>4998.96</v>
      </c>
      <c r="C17" s="748">
        <v>1</v>
      </c>
      <c r="D17" s="811">
        <v>18</v>
      </c>
      <c r="E17" s="814" t="s">
        <v>1206</v>
      </c>
      <c r="F17" s="798">
        <v>2378.42</v>
      </c>
      <c r="G17" s="766">
        <v>0.47578296285627414</v>
      </c>
      <c r="H17" s="752">
        <v>11</v>
      </c>
      <c r="I17" s="789">
        <v>0.61111111111111116</v>
      </c>
      <c r="J17" s="817">
        <v>2620.54</v>
      </c>
      <c r="K17" s="766">
        <v>0.52421703714372592</v>
      </c>
      <c r="L17" s="752">
        <v>7</v>
      </c>
      <c r="M17" s="789">
        <v>0.3888888888888889</v>
      </c>
    </row>
    <row r="18" spans="1:13" ht="14.4" customHeight="1" x14ac:dyDescent="0.3">
      <c r="A18" s="807" t="s">
        <v>1207</v>
      </c>
      <c r="B18" s="798">
        <v>84071.289999999979</v>
      </c>
      <c r="C18" s="748">
        <v>1</v>
      </c>
      <c r="D18" s="811">
        <v>115</v>
      </c>
      <c r="E18" s="814" t="s">
        <v>1207</v>
      </c>
      <c r="F18" s="798">
        <v>70438.219999999987</v>
      </c>
      <c r="G18" s="766">
        <v>0.83783917196940838</v>
      </c>
      <c r="H18" s="752">
        <v>82</v>
      </c>
      <c r="I18" s="789">
        <v>0.71304347826086956</v>
      </c>
      <c r="J18" s="817">
        <v>13633.07</v>
      </c>
      <c r="K18" s="766">
        <v>0.1621608280305917</v>
      </c>
      <c r="L18" s="752">
        <v>33</v>
      </c>
      <c r="M18" s="789">
        <v>0.28695652173913044</v>
      </c>
    </row>
    <row r="19" spans="1:13" ht="14.4" customHeight="1" x14ac:dyDescent="0.3">
      <c r="A19" s="807" t="s">
        <v>1208</v>
      </c>
      <c r="B19" s="798">
        <v>47889.149999999994</v>
      </c>
      <c r="C19" s="748">
        <v>1</v>
      </c>
      <c r="D19" s="811">
        <v>94</v>
      </c>
      <c r="E19" s="814" t="s">
        <v>1208</v>
      </c>
      <c r="F19" s="798">
        <v>38190.949999999997</v>
      </c>
      <c r="G19" s="766">
        <v>0.79748648702263458</v>
      </c>
      <c r="H19" s="752">
        <v>59</v>
      </c>
      <c r="I19" s="789">
        <v>0.62765957446808507</v>
      </c>
      <c r="J19" s="817">
        <v>9698.1999999999989</v>
      </c>
      <c r="K19" s="766">
        <v>0.20251351297736545</v>
      </c>
      <c r="L19" s="752">
        <v>35</v>
      </c>
      <c r="M19" s="789">
        <v>0.37234042553191488</v>
      </c>
    </row>
    <row r="20" spans="1:13" ht="14.4" customHeight="1" x14ac:dyDescent="0.3">
      <c r="A20" s="807" t="s">
        <v>1209</v>
      </c>
      <c r="B20" s="798">
        <v>0</v>
      </c>
      <c r="C20" s="748"/>
      <c r="D20" s="811">
        <v>1</v>
      </c>
      <c r="E20" s="814" t="s">
        <v>1209</v>
      </c>
      <c r="F20" s="798"/>
      <c r="G20" s="766"/>
      <c r="H20" s="752"/>
      <c r="I20" s="789">
        <v>0</v>
      </c>
      <c r="J20" s="817">
        <v>0</v>
      </c>
      <c r="K20" s="766"/>
      <c r="L20" s="752">
        <v>1</v>
      </c>
      <c r="M20" s="789">
        <v>1</v>
      </c>
    </row>
    <row r="21" spans="1:13" ht="14.4" customHeight="1" x14ac:dyDescent="0.3">
      <c r="A21" s="807" t="s">
        <v>1210</v>
      </c>
      <c r="B21" s="798">
        <v>61916.97</v>
      </c>
      <c r="C21" s="748">
        <v>1</v>
      </c>
      <c r="D21" s="811">
        <v>96</v>
      </c>
      <c r="E21" s="814" t="s">
        <v>1210</v>
      </c>
      <c r="F21" s="798">
        <v>44995.48</v>
      </c>
      <c r="G21" s="766">
        <v>0.7267067493774324</v>
      </c>
      <c r="H21" s="752">
        <v>50</v>
      </c>
      <c r="I21" s="789">
        <v>0.52083333333333337</v>
      </c>
      <c r="J21" s="817">
        <v>16921.489999999998</v>
      </c>
      <c r="K21" s="766">
        <v>0.2732932506225676</v>
      </c>
      <c r="L21" s="752">
        <v>46</v>
      </c>
      <c r="M21" s="789">
        <v>0.47916666666666669</v>
      </c>
    </row>
    <row r="22" spans="1:13" ht="14.4" customHeight="1" x14ac:dyDescent="0.3">
      <c r="A22" s="807" t="s">
        <v>1211</v>
      </c>
      <c r="B22" s="798">
        <v>109417.10999999999</v>
      </c>
      <c r="C22" s="748">
        <v>1</v>
      </c>
      <c r="D22" s="811">
        <v>126</v>
      </c>
      <c r="E22" s="814" t="s">
        <v>1211</v>
      </c>
      <c r="F22" s="798">
        <v>90235.229999999981</v>
      </c>
      <c r="G22" s="766">
        <v>0.82469030666227605</v>
      </c>
      <c r="H22" s="752">
        <v>70</v>
      </c>
      <c r="I22" s="789">
        <v>0.55555555555555558</v>
      </c>
      <c r="J22" s="817">
        <v>19181.879999999997</v>
      </c>
      <c r="K22" s="766">
        <v>0.17530969333772387</v>
      </c>
      <c r="L22" s="752">
        <v>56</v>
      </c>
      <c r="M22" s="789">
        <v>0.44444444444444442</v>
      </c>
    </row>
    <row r="23" spans="1:13" ht="14.4" customHeight="1" x14ac:dyDescent="0.3">
      <c r="A23" s="807" t="s">
        <v>1212</v>
      </c>
      <c r="B23" s="798">
        <v>103155.95999999999</v>
      </c>
      <c r="C23" s="748">
        <v>1</v>
      </c>
      <c r="D23" s="811">
        <v>154</v>
      </c>
      <c r="E23" s="814" t="s">
        <v>1212</v>
      </c>
      <c r="F23" s="798">
        <v>89248.239999999991</v>
      </c>
      <c r="G23" s="766">
        <v>0.86517773670081688</v>
      </c>
      <c r="H23" s="752">
        <v>95</v>
      </c>
      <c r="I23" s="789">
        <v>0.61688311688311692</v>
      </c>
      <c r="J23" s="817">
        <v>13907.720000000001</v>
      </c>
      <c r="K23" s="766">
        <v>0.13482226329918312</v>
      </c>
      <c r="L23" s="752">
        <v>59</v>
      </c>
      <c r="M23" s="789">
        <v>0.38311688311688313</v>
      </c>
    </row>
    <row r="24" spans="1:13" ht="14.4" customHeight="1" x14ac:dyDescent="0.3">
      <c r="A24" s="807" t="s">
        <v>1213</v>
      </c>
      <c r="B24" s="798">
        <v>24567.33</v>
      </c>
      <c r="C24" s="748">
        <v>1</v>
      </c>
      <c r="D24" s="811">
        <v>56</v>
      </c>
      <c r="E24" s="814" t="s">
        <v>1213</v>
      </c>
      <c r="F24" s="798">
        <v>19081.36</v>
      </c>
      <c r="G24" s="766">
        <v>0.77669653153191653</v>
      </c>
      <c r="H24" s="752">
        <v>37</v>
      </c>
      <c r="I24" s="789">
        <v>0.6607142857142857</v>
      </c>
      <c r="J24" s="817">
        <v>5485.9699999999993</v>
      </c>
      <c r="K24" s="766">
        <v>0.22330346846808338</v>
      </c>
      <c r="L24" s="752">
        <v>19</v>
      </c>
      <c r="M24" s="789">
        <v>0.3392857142857143</v>
      </c>
    </row>
    <row r="25" spans="1:13" ht="14.4" customHeight="1" x14ac:dyDescent="0.3">
      <c r="A25" s="807" t="s">
        <v>1214</v>
      </c>
      <c r="B25" s="798">
        <v>54985.59</v>
      </c>
      <c r="C25" s="748">
        <v>1</v>
      </c>
      <c r="D25" s="811">
        <v>56</v>
      </c>
      <c r="E25" s="814" t="s">
        <v>1214</v>
      </c>
      <c r="F25" s="798">
        <v>29154.389999999996</v>
      </c>
      <c r="G25" s="766">
        <v>0.53021873549051668</v>
      </c>
      <c r="H25" s="752">
        <v>28</v>
      </c>
      <c r="I25" s="789">
        <v>0.5</v>
      </c>
      <c r="J25" s="817">
        <v>25831.200000000001</v>
      </c>
      <c r="K25" s="766">
        <v>0.46978126450948332</v>
      </c>
      <c r="L25" s="752">
        <v>28</v>
      </c>
      <c r="M25" s="789">
        <v>0.5</v>
      </c>
    </row>
    <row r="26" spans="1:13" ht="14.4" customHeight="1" x14ac:dyDescent="0.3">
      <c r="A26" s="807" t="s">
        <v>1215</v>
      </c>
      <c r="B26" s="798">
        <v>62918.159999999996</v>
      </c>
      <c r="C26" s="748">
        <v>1</v>
      </c>
      <c r="D26" s="811">
        <v>75</v>
      </c>
      <c r="E26" s="814" t="s">
        <v>1215</v>
      </c>
      <c r="F26" s="798">
        <v>40342.29</v>
      </c>
      <c r="G26" s="766">
        <v>0.641186741633894</v>
      </c>
      <c r="H26" s="752">
        <v>38</v>
      </c>
      <c r="I26" s="789">
        <v>0.50666666666666671</v>
      </c>
      <c r="J26" s="817">
        <v>22575.869999999995</v>
      </c>
      <c r="K26" s="766">
        <v>0.358813258366106</v>
      </c>
      <c r="L26" s="752">
        <v>37</v>
      </c>
      <c r="M26" s="789">
        <v>0.49333333333333335</v>
      </c>
    </row>
    <row r="27" spans="1:13" ht="14.4" customHeight="1" x14ac:dyDescent="0.3">
      <c r="A27" s="807" t="s">
        <v>1216</v>
      </c>
      <c r="B27" s="798">
        <v>34781.149999999994</v>
      </c>
      <c r="C27" s="748">
        <v>1</v>
      </c>
      <c r="D27" s="811">
        <v>50</v>
      </c>
      <c r="E27" s="814" t="s">
        <v>1216</v>
      </c>
      <c r="F27" s="798">
        <v>23879.809999999998</v>
      </c>
      <c r="G27" s="766">
        <v>0.68657333066905502</v>
      </c>
      <c r="H27" s="752">
        <v>32</v>
      </c>
      <c r="I27" s="789">
        <v>0.64</v>
      </c>
      <c r="J27" s="817">
        <v>10901.34</v>
      </c>
      <c r="K27" s="766">
        <v>0.3134266693309451</v>
      </c>
      <c r="L27" s="752">
        <v>18</v>
      </c>
      <c r="M27" s="789">
        <v>0.36</v>
      </c>
    </row>
    <row r="28" spans="1:13" ht="14.4" customHeight="1" x14ac:dyDescent="0.3">
      <c r="A28" s="807" t="s">
        <v>1217</v>
      </c>
      <c r="B28" s="798">
        <v>146851.04</v>
      </c>
      <c r="C28" s="748">
        <v>1</v>
      </c>
      <c r="D28" s="811">
        <v>182</v>
      </c>
      <c r="E28" s="814" t="s">
        <v>1217</v>
      </c>
      <c r="F28" s="798">
        <v>104850.28</v>
      </c>
      <c r="G28" s="766">
        <v>0.71399072148212228</v>
      </c>
      <c r="H28" s="752">
        <v>109</v>
      </c>
      <c r="I28" s="789">
        <v>0.59890109890109888</v>
      </c>
      <c r="J28" s="817">
        <v>42000.76</v>
      </c>
      <c r="K28" s="766">
        <v>0.28600927851787772</v>
      </c>
      <c r="L28" s="752">
        <v>73</v>
      </c>
      <c r="M28" s="789">
        <v>0.40109890109890112</v>
      </c>
    </row>
    <row r="29" spans="1:13" ht="14.4" customHeight="1" x14ac:dyDescent="0.3">
      <c r="A29" s="807" t="s">
        <v>1218</v>
      </c>
      <c r="B29" s="798">
        <v>52487.45</v>
      </c>
      <c r="C29" s="748">
        <v>1</v>
      </c>
      <c r="D29" s="811">
        <v>51</v>
      </c>
      <c r="E29" s="814" t="s">
        <v>1218</v>
      </c>
      <c r="F29" s="798">
        <v>10933.23</v>
      </c>
      <c r="G29" s="766">
        <v>0.20830179404791049</v>
      </c>
      <c r="H29" s="752">
        <v>28</v>
      </c>
      <c r="I29" s="789">
        <v>0.5490196078431373</v>
      </c>
      <c r="J29" s="817">
        <v>41554.22</v>
      </c>
      <c r="K29" s="766">
        <v>0.79169820595208962</v>
      </c>
      <c r="L29" s="752">
        <v>23</v>
      </c>
      <c r="M29" s="789">
        <v>0.45098039215686275</v>
      </c>
    </row>
    <row r="30" spans="1:13" ht="14.4" customHeight="1" x14ac:dyDescent="0.3">
      <c r="A30" s="807" t="s">
        <v>1219</v>
      </c>
      <c r="B30" s="798">
        <v>71420.37000000001</v>
      </c>
      <c r="C30" s="748">
        <v>1</v>
      </c>
      <c r="D30" s="811">
        <v>80</v>
      </c>
      <c r="E30" s="814" t="s">
        <v>1219</v>
      </c>
      <c r="F30" s="798">
        <v>56593.630000000005</v>
      </c>
      <c r="G30" s="766">
        <v>0.79240180357508649</v>
      </c>
      <c r="H30" s="752">
        <v>54</v>
      </c>
      <c r="I30" s="789">
        <v>0.67500000000000004</v>
      </c>
      <c r="J30" s="817">
        <v>14826.74</v>
      </c>
      <c r="K30" s="766">
        <v>0.20759819642491348</v>
      </c>
      <c r="L30" s="752">
        <v>26</v>
      </c>
      <c r="M30" s="789">
        <v>0.32500000000000001</v>
      </c>
    </row>
    <row r="31" spans="1:13" ht="14.4" customHeight="1" x14ac:dyDescent="0.3">
      <c r="A31" s="807" t="s">
        <v>1220</v>
      </c>
      <c r="B31" s="798">
        <v>58158.880000000005</v>
      </c>
      <c r="C31" s="748">
        <v>1</v>
      </c>
      <c r="D31" s="811">
        <v>95</v>
      </c>
      <c r="E31" s="814" t="s">
        <v>1220</v>
      </c>
      <c r="F31" s="798">
        <v>50446.460000000006</v>
      </c>
      <c r="G31" s="766">
        <v>0.86739049995460715</v>
      </c>
      <c r="H31" s="752">
        <v>36</v>
      </c>
      <c r="I31" s="789">
        <v>0.37894736842105264</v>
      </c>
      <c r="J31" s="817">
        <v>7712.42</v>
      </c>
      <c r="K31" s="766">
        <v>0.13260950004539288</v>
      </c>
      <c r="L31" s="752">
        <v>59</v>
      </c>
      <c r="M31" s="789">
        <v>0.62105263157894741</v>
      </c>
    </row>
    <row r="32" spans="1:13" ht="14.4" customHeight="1" thickBot="1" x14ac:dyDescent="0.35">
      <c r="A32" s="808" t="s">
        <v>1221</v>
      </c>
      <c r="B32" s="799">
        <v>49310.93</v>
      </c>
      <c r="C32" s="755">
        <v>1</v>
      </c>
      <c r="D32" s="812">
        <v>57</v>
      </c>
      <c r="E32" s="815" t="s">
        <v>1221</v>
      </c>
      <c r="F32" s="799">
        <v>43734.76</v>
      </c>
      <c r="G32" s="767">
        <v>0.88691817412488472</v>
      </c>
      <c r="H32" s="759">
        <v>43</v>
      </c>
      <c r="I32" s="790">
        <v>0.75438596491228072</v>
      </c>
      <c r="J32" s="818">
        <v>5576.17</v>
      </c>
      <c r="K32" s="767">
        <v>0.11308182587511531</v>
      </c>
      <c r="L32" s="759">
        <v>14</v>
      </c>
      <c r="M32" s="790">
        <v>0.24561403508771928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5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2120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1895497.95</v>
      </c>
      <c r="N3" s="70">
        <f>SUBTOTAL(9,N7:N1048576)</f>
        <v>4543</v>
      </c>
      <c r="O3" s="70">
        <f>SUBTOTAL(9,O7:O1048576)</f>
        <v>2636</v>
      </c>
      <c r="P3" s="70">
        <f>SUBTOTAL(9,P7:P1048576)</f>
        <v>1263642.1899999988</v>
      </c>
      <c r="Q3" s="71">
        <f>IF(M3=0,0,P3/M3)</f>
        <v>0.66665447461971605</v>
      </c>
      <c r="R3" s="70">
        <f>SUBTOTAL(9,R7:R1048576)</f>
        <v>2688</v>
      </c>
      <c r="S3" s="71">
        <f>IF(N3=0,0,R3/N3)</f>
        <v>0.59167950693374427</v>
      </c>
      <c r="T3" s="70">
        <f>SUBTOTAL(9,T7:T1048576)</f>
        <v>1531</v>
      </c>
      <c r="U3" s="72">
        <f>IF(O3=0,0,T3/O3)</f>
        <v>0.58080424886191195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11</v>
      </c>
      <c r="B7" s="825" t="s">
        <v>1183</v>
      </c>
      <c r="C7" s="825" t="s">
        <v>1187</v>
      </c>
      <c r="D7" s="826" t="s">
        <v>2118</v>
      </c>
      <c r="E7" s="827" t="s">
        <v>1197</v>
      </c>
      <c r="F7" s="825" t="s">
        <v>1186</v>
      </c>
      <c r="G7" s="825" t="s">
        <v>1222</v>
      </c>
      <c r="H7" s="825" t="s">
        <v>583</v>
      </c>
      <c r="I7" s="825" t="s">
        <v>1223</v>
      </c>
      <c r="J7" s="825" t="s">
        <v>1224</v>
      </c>
      <c r="K7" s="825" t="s">
        <v>1225</v>
      </c>
      <c r="L7" s="828">
        <v>500</v>
      </c>
      <c r="M7" s="828">
        <v>500</v>
      </c>
      <c r="N7" s="825">
        <v>1</v>
      </c>
      <c r="O7" s="829">
        <v>1</v>
      </c>
      <c r="P7" s="828">
        <v>500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11</v>
      </c>
      <c r="B8" s="832" t="s">
        <v>1183</v>
      </c>
      <c r="C8" s="832" t="s">
        <v>1187</v>
      </c>
      <c r="D8" s="833" t="s">
        <v>2118</v>
      </c>
      <c r="E8" s="834" t="s">
        <v>1197</v>
      </c>
      <c r="F8" s="832" t="s">
        <v>1186</v>
      </c>
      <c r="G8" s="832" t="s">
        <v>1222</v>
      </c>
      <c r="H8" s="832" t="s">
        <v>583</v>
      </c>
      <c r="I8" s="832" t="s">
        <v>1226</v>
      </c>
      <c r="J8" s="832" t="s">
        <v>1227</v>
      </c>
      <c r="K8" s="832" t="s">
        <v>1228</v>
      </c>
      <c r="L8" s="835">
        <v>971.25</v>
      </c>
      <c r="M8" s="835">
        <v>1942.5</v>
      </c>
      <c r="N8" s="832">
        <v>2</v>
      </c>
      <c r="O8" s="836">
        <v>2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11</v>
      </c>
      <c r="B9" s="832" t="s">
        <v>1183</v>
      </c>
      <c r="C9" s="832" t="s">
        <v>1187</v>
      </c>
      <c r="D9" s="833" t="s">
        <v>2118</v>
      </c>
      <c r="E9" s="834" t="s">
        <v>1210</v>
      </c>
      <c r="F9" s="832" t="s">
        <v>1186</v>
      </c>
      <c r="G9" s="832" t="s">
        <v>1222</v>
      </c>
      <c r="H9" s="832" t="s">
        <v>583</v>
      </c>
      <c r="I9" s="832" t="s">
        <v>1223</v>
      </c>
      <c r="J9" s="832" t="s">
        <v>1224</v>
      </c>
      <c r="K9" s="832" t="s">
        <v>1225</v>
      </c>
      <c r="L9" s="835">
        <v>500</v>
      </c>
      <c r="M9" s="835">
        <v>1000</v>
      </c>
      <c r="N9" s="832">
        <v>2</v>
      </c>
      <c r="O9" s="836">
        <v>2</v>
      </c>
      <c r="P9" s="835">
        <v>1000</v>
      </c>
      <c r="Q9" s="837">
        <v>1</v>
      </c>
      <c r="R9" s="832">
        <v>2</v>
      </c>
      <c r="S9" s="837">
        <v>1</v>
      </c>
      <c r="T9" s="836">
        <v>2</v>
      </c>
      <c r="U9" s="838">
        <v>1</v>
      </c>
    </row>
    <row r="10" spans="1:21" ht="14.4" customHeight="1" x14ac:dyDescent="0.3">
      <c r="A10" s="831">
        <v>11</v>
      </c>
      <c r="B10" s="832" t="s">
        <v>1183</v>
      </c>
      <c r="C10" s="832" t="s">
        <v>1187</v>
      </c>
      <c r="D10" s="833" t="s">
        <v>2118</v>
      </c>
      <c r="E10" s="834" t="s">
        <v>1210</v>
      </c>
      <c r="F10" s="832" t="s">
        <v>1186</v>
      </c>
      <c r="G10" s="832" t="s">
        <v>1222</v>
      </c>
      <c r="H10" s="832" t="s">
        <v>583</v>
      </c>
      <c r="I10" s="832" t="s">
        <v>1226</v>
      </c>
      <c r="J10" s="832" t="s">
        <v>1227</v>
      </c>
      <c r="K10" s="832" t="s">
        <v>1228</v>
      </c>
      <c r="L10" s="835">
        <v>971.25</v>
      </c>
      <c r="M10" s="835">
        <v>1942.5</v>
      </c>
      <c r="N10" s="832">
        <v>2</v>
      </c>
      <c r="O10" s="836">
        <v>2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11</v>
      </c>
      <c r="B11" s="832" t="s">
        <v>1183</v>
      </c>
      <c r="C11" s="832" t="s">
        <v>1187</v>
      </c>
      <c r="D11" s="833" t="s">
        <v>2118</v>
      </c>
      <c r="E11" s="834" t="s">
        <v>1212</v>
      </c>
      <c r="F11" s="832" t="s">
        <v>1184</v>
      </c>
      <c r="G11" s="832" t="s">
        <v>1229</v>
      </c>
      <c r="H11" s="832" t="s">
        <v>618</v>
      </c>
      <c r="I11" s="832" t="s">
        <v>1029</v>
      </c>
      <c r="J11" s="832" t="s">
        <v>652</v>
      </c>
      <c r="K11" s="832" t="s">
        <v>1030</v>
      </c>
      <c r="L11" s="835">
        <v>736.33</v>
      </c>
      <c r="M11" s="835">
        <v>2945.32</v>
      </c>
      <c r="N11" s="832">
        <v>4</v>
      </c>
      <c r="O11" s="836">
        <v>1.5</v>
      </c>
      <c r="P11" s="835">
        <v>2945.32</v>
      </c>
      <c r="Q11" s="837">
        <v>1</v>
      </c>
      <c r="R11" s="832">
        <v>4</v>
      </c>
      <c r="S11" s="837">
        <v>1</v>
      </c>
      <c r="T11" s="836">
        <v>1.5</v>
      </c>
      <c r="U11" s="838">
        <v>1</v>
      </c>
    </row>
    <row r="12" spans="1:21" ht="14.4" customHeight="1" x14ac:dyDescent="0.3">
      <c r="A12" s="831">
        <v>11</v>
      </c>
      <c r="B12" s="832" t="s">
        <v>1183</v>
      </c>
      <c r="C12" s="832" t="s">
        <v>1187</v>
      </c>
      <c r="D12" s="833" t="s">
        <v>2118</v>
      </c>
      <c r="E12" s="834" t="s">
        <v>1212</v>
      </c>
      <c r="F12" s="832" t="s">
        <v>1184</v>
      </c>
      <c r="G12" s="832" t="s">
        <v>1229</v>
      </c>
      <c r="H12" s="832" t="s">
        <v>618</v>
      </c>
      <c r="I12" s="832" t="s">
        <v>1025</v>
      </c>
      <c r="J12" s="832" t="s">
        <v>652</v>
      </c>
      <c r="K12" s="832" t="s">
        <v>1026</v>
      </c>
      <c r="L12" s="835">
        <v>923.74</v>
      </c>
      <c r="M12" s="835">
        <v>2771.2200000000003</v>
      </c>
      <c r="N12" s="832">
        <v>3</v>
      </c>
      <c r="O12" s="836">
        <v>1.5</v>
      </c>
      <c r="P12" s="835">
        <v>2771.2200000000003</v>
      </c>
      <c r="Q12" s="837">
        <v>1</v>
      </c>
      <c r="R12" s="832">
        <v>3</v>
      </c>
      <c r="S12" s="837">
        <v>1</v>
      </c>
      <c r="T12" s="836">
        <v>1.5</v>
      </c>
      <c r="U12" s="838">
        <v>1</v>
      </c>
    </row>
    <row r="13" spans="1:21" ht="14.4" customHeight="1" x14ac:dyDescent="0.3">
      <c r="A13" s="831">
        <v>11</v>
      </c>
      <c r="B13" s="832" t="s">
        <v>1183</v>
      </c>
      <c r="C13" s="832" t="s">
        <v>1187</v>
      </c>
      <c r="D13" s="833" t="s">
        <v>2118</v>
      </c>
      <c r="E13" s="834" t="s">
        <v>1212</v>
      </c>
      <c r="F13" s="832" t="s">
        <v>1184</v>
      </c>
      <c r="G13" s="832" t="s">
        <v>1230</v>
      </c>
      <c r="H13" s="832" t="s">
        <v>618</v>
      </c>
      <c r="I13" s="832" t="s">
        <v>1065</v>
      </c>
      <c r="J13" s="832" t="s">
        <v>681</v>
      </c>
      <c r="K13" s="832" t="s">
        <v>683</v>
      </c>
      <c r="L13" s="835">
        <v>0</v>
      </c>
      <c r="M13" s="835">
        <v>0</v>
      </c>
      <c r="N13" s="832">
        <v>3</v>
      </c>
      <c r="O13" s="836">
        <v>2</v>
      </c>
      <c r="P13" s="835">
        <v>0</v>
      </c>
      <c r="Q13" s="837"/>
      <c r="R13" s="832">
        <v>2</v>
      </c>
      <c r="S13" s="837">
        <v>0.66666666666666663</v>
      </c>
      <c r="T13" s="836">
        <v>1</v>
      </c>
      <c r="U13" s="838">
        <v>0.5</v>
      </c>
    </row>
    <row r="14" spans="1:21" ht="14.4" customHeight="1" x14ac:dyDescent="0.3">
      <c r="A14" s="831">
        <v>11</v>
      </c>
      <c r="B14" s="832" t="s">
        <v>1183</v>
      </c>
      <c r="C14" s="832" t="s">
        <v>1187</v>
      </c>
      <c r="D14" s="833" t="s">
        <v>2118</v>
      </c>
      <c r="E14" s="834" t="s">
        <v>1212</v>
      </c>
      <c r="F14" s="832" t="s">
        <v>1186</v>
      </c>
      <c r="G14" s="832" t="s">
        <v>1222</v>
      </c>
      <c r="H14" s="832" t="s">
        <v>583</v>
      </c>
      <c r="I14" s="832" t="s">
        <v>1223</v>
      </c>
      <c r="J14" s="832" t="s">
        <v>1224</v>
      </c>
      <c r="K14" s="832" t="s">
        <v>1225</v>
      </c>
      <c r="L14" s="835">
        <v>500</v>
      </c>
      <c r="M14" s="835">
        <v>1500</v>
      </c>
      <c r="N14" s="832">
        <v>3</v>
      </c>
      <c r="O14" s="836">
        <v>3</v>
      </c>
      <c r="P14" s="835">
        <v>1500</v>
      </c>
      <c r="Q14" s="837">
        <v>1</v>
      </c>
      <c r="R14" s="832">
        <v>3</v>
      </c>
      <c r="S14" s="837">
        <v>1</v>
      </c>
      <c r="T14" s="836">
        <v>3</v>
      </c>
      <c r="U14" s="838">
        <v>1</v>
      </c>
    </row>
    <row r="15" spans="1:21" ht="14.4" customHeight="1" x14ac:dyDescent="0.3">
      <c r="A15" s="831">
        <v>11</v>
      </c>
      <c r="B15" s="832" t="s">
        <v>1183</v>
      </c>
      <c r="C15" s="832" t="s">
        <v>1187</v>
      </c>
      <c r="D15" s="833" t="s">
        <v>2118</v>
      </c>
      <c r="E15" s="834" t="s">
        <v>1216</v>
      </c>
      <c r="F15" s="832" t="s">
        <v>1184</v>
      </c>
      <c r="G15" s="832" t="s">
        <v>1229</v>
      </c>
      <c r="H15" s="832" t="s">
        <v>618</v>
      </c>
      <c r="I15" s="832" t="s">
        <v>1029</v>
      </c>
      <c r="J15" s="832" t="s">
        <v>652</v>
      </c>
      <c r="K15" s="832" t="s">
        <v>1030</v>
      </c>
      <c r="L15" s="835">
        <v>736.33</v>
      </c>
      <c r="M15" s="835">
        <v>1472.66</v>
      </c>
      <c r="N15" s="832">
        <v>2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11</v>
      </c>
      <c r="B16" s="832" t="s">
        <v>1183</v>
      </c>
      <c r="C16" s="832" t="s">
        <v>1187</v>
      </c>
      <c r="D16" s="833" t="s">
        <v>2118</v>
      </c>
      <c r="E16" s="834" t="s">
        <v>1216</v>
      </c>
      <c r="F16" s="832" t="s">
        <v>1184</v>
      </c>
      <c r="G16" s="832" t="s">
        <v>1229</v>
      </c>
      <c r="H16" s="832" t="s">
        <v>618</v>
      </c>
      <c r="I16" s="832" t="s">
        <v>1033</v>
      </c>
      <c r="J16" s="832" t="s">
        <v>652</v>
      </c>
      <c r="K16" s="832" t="s">
        <v>1034</v>
      </c>
      <c r="L16" s="835">
        <v>490.89</v>
      </c>
      <c r="M16" s="835">
        <v>490.89</v>
      </c>
      <c r="N16" s="832">
        <v>1</v>
      </c>
      <c r="O16" s="836">
        <v>1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11</v>
      </c>
      <c r="B17" s="832" t="s">
        <v>1183</v>
      </c>
      <c r="C17" s="832" t="s">
        <v>1187</v>
      </c>
      <c r="D17" s="833" t="s">
        <v>2118</v>
      </c>
      <c r="E17" s="834" t="s">
        <v>1216</v>
      </c>
      <c r="F17" s="832" t="s">
        <v>1186</v>
      </c>
      <c r="G17" s="832" t="s">
        <v>1222</v>
      </c>
      <c r="H17" s="832" t="s">
        <v>583</v>
      </c>
      <c r="I17" s="832" t="s">
        <v>1231</v>
      </c>
      <c r="J17" s="832" t="s">
        <v>1232</v>
      </c>
      <c r="K17" s="832" t="s">
        <v>1233</v>
      </c>
      <c r="L17" s="835">
        <v>500</v>
      </c>
      <c r="M17" s="835">
        <v>1000</v>
      </c>
      <c r="N17" s="832">
        <v>2</v>
      </c>
      <c r="O17" s="836">
        <v>2</v>
      </c>
      <c r="P17" s="835">
        <v>1000</v>
      </c>
      <c r="Q17" s="837">
        <v>1</v>
      </c>
      <c r="R17" s="832">
        <v>2</v>
      </c>
      <c r="S17" s="837">
        <v>1</v>
      </c>
      <c r="T17" s="836">
        <v>2</v>
      </c>
      <c r="U17" s="838">
        <v>1</v>
      </c>
    </row>
    <row r="18" spans="1:21" ht="14.4" customHeight="1" x14ac:dyDescent="0.3">
      <c r="A18" s="831">
        <v>11</v>
      </c>
      <c r="B18" s="832" t="s">
        <v>1183</v>
      </c>
      <c r="C18" s="832" t="s">
        <v>1187</v>
      </c>
      <c r="D18" s="833" t="s">
        <v>2118</v>
      </c>
      <c r="E18" s="834" t="s">
        <v>1217</v>
      </c>
      <c r="F18" s="832" t="s">
        <v>1186</v>
      </c>
      <c r="G18" s="832" t="s">
        <v>1222</v>
      </c>
      <c r="H18" s="832" t="s">
        <v>583</v>
      </c>
      <c r="I18" s="832" t="s">
        <v>1234</v>
      </c>
      <c r="J18" s="832" t="s">
        <v>1235</v>
      </c>
      <c r="K18" s="832" t="s">
        <v>1236</v>
      </c>
      <c r="L18" s="835">
        <v>748.12</v>
      </c>
      <c r="M18" s="835">
        <v>748.12</v>
      </c>
      <c r="N18" s="832">
        <v>1</v>
      </c>
      <c r="O18" s="836">
        <v>1</v>
      </c>
      <c r="P18" s="835">
        <v>748.12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11</v>
      </c>
      <c r="B19" s="832" t="s">
        <v>1183</v>
      </c>
      <c r="C19" s="832" t="s">
        <v>1187</v>
      </c>
      <c r="D19" s="833" t="s">
        <v>2118</v>
      </c>
      <c r="E19" s="834" t="s">
        <v>1217</v>
      </c>
      <c r="F19" s="832" t="s">
        <v>1186</v>
      </c>
      <c r="G19" s="832" t="s">
        <v>1222</v>
      </c>
      <c r="H19" s="832" t="s">
        <v>583</v>
      </c>
      <c r="I19" s="832" t="s">
        <v>1237</v>
      </c>
      <c r="J19" s="832" t="s">
        <v>1238</v>
      </c>
      <c r="K19" s="832" t="s">
        <v>1239</v>
      </c>
      <c r="L19" s="835">
        <v>1000</v>
      </c>
      <c r="M19" s="835">
        <v>1000</v>
      </c>
      <c r="N19" s="832">
        <v>1</v>
      </c>
      <c r="O19" s="836">
        <v>1</v>
      </c>
      <c r="P19" s="835">
        <v>1000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11</v>
      </c>
      <c r="B20" s="832" t="s">
        <v>1183</v>
      </c>
      <c r="C20" s="832" t="s">
        <v>1187</v>
      </c>
      <c r="D20" s="833" t="s">
        <v>2118</v>
      </c>
      <c r="E20" s="834" t="s">
        <v>1217</v>
      </c>
      <c r="F20" s="832" t="s">
        <v>1186</v>
      </c>
      <c r="G20" s="832" t="s">
        <v>1222</v>
      </c>
      <c r="H20" s="832" t="s">
        <v>583</v>
      </c>
      <c r="I20" s="832" t="s">
        <v>1223</v>
      </c>
      <c r="J20" s="832" t="s">
        <v>1224</v>
      </c>
      <c r="K20" s="832" t="s">
        <v>1225</v>
      </c>
      <c r="L20" s="835">
        <v>500</v>
      </c>
      <c r="M20" s="835">
        <v>1000</v>
      </c>
      <c r="N20" s="832">
        <v>2</v>
      </c>
      <c r="O20" s="836">
        <v>2</v>
      </c>
      <c r="P20" s="835">
        <v>1000</v>
      </c>
      <c r="Q20" s="837">
        <v>1</v>
      </c>
      <c r="R20" s="832">
        <v>2</v>
      </c>
      <c r="S20" s="837">
        <v>1</v>
      </c>
      <c r="T20" s="836">
        <v>2</v>
      </c>
      <c r="U20" s="838">
        <v>1</v>
      </c>
    </row>
    <row r="21" spans="1:21" ht="14.4" customHeight="1" x14ac:dyDescent="0.3">
      <c r="A21" s="831">
        <v>11</v>
      </c>
      <c r="B21" s="832" t="s">
        <v>1183</v>
      </c>
      <c r="C21" s="832" t="s">
        <v>1187</v>
      </c>
      <c r="D21" s="833" t="s">
        <v>2118</v>
      </c>
      <c r="E21" s="834" t="s">
        <v>1217</v>
      </c>
      <c r="F21" s="832" t="s">
        <v>1186</v>
      </c>
      <c r="G21" s="832" t="s">
        <v>1222</v>
      </c>
      <c r="H21" s="832" t="s">
        <v>583</v>
      </c>
      <c r="I21" s="832" t="s">
        <v>1226</v>
      </c>
      <c r="J21" s="832" t="s">
        <v>1227</v>
      </c>
      <c r="K21" s="832" t="s">
        <v>1228</v>
      </c>
      <c r="L21" s="835">
        <v>971.25</v>
      </c>
      <c r="M21" s="835">
        <v>971.25</v>
      </c>
      <c r="N21" s="832">
        <v>1</v>
      </c>
      <c r="O21" s="836">
        <v>1</v>
      </c>
      <c r="P21" s="835">
        <v>971.25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11</v>
      </c>
      <c r="B22" s="832" t="s">
        <v>1183</v>
      </c>
      <c r="C22" s="832" t="s">
        <v>1187</v>
      </c>
      <c r="D22" s="833" t="s">
        <v>2118</v>
      </c>
      <c r="E22" s="834" t="s">
        <v>1217</v>
      </c>
      <c r="F22" s="832" t="s">
        <v>1186</v>
      </c>
      <c r="G22" s="832" t="s">
        <v>1222</v>
      </c>
      <c r="H22" s="832" t="s">
        <v>583</v>
      </c>
      <c r="I22" s="832" t="s">
        <v>1231</v>
      </c>
      <c r="J22" s="832" t="s">
        <v>1232</v>
      </c>
      <c r="K22" s="832" t="s">
        <v>1233</v>
      </c>
      <c r="L22" s="835">
        <v>500</v>
      </c>
      <c r="M22" s="835">
        <v>500</v>
      </c>
      <c r="N22" s="832">
        <v>1</v>
      </c>
      <c r="O22" s="836">
        <v>1</v>
      </c>
      <c r="P22" s="835">
        <v>500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11</v>
      </c>
      <c r="B23" s="832" t="s">
        <v>1183</v>
      </c>
      <c r="C23" s="832" t="s">
        <v>1187</v>
      </c>
      <c r="D23" s="833" t="s">
        <v>2118</v>
      </c>
      <c r="E23" s="834" t="s">
        <v>1195</v>
      </c>
      <c r="F23" s="832" t="s">
        <v>1184</v>
      </c>
      <c r="G23" s="832" t="s">
        <v>1240</v>
      </c>
      <c r="H23" s="832" t="s">
        <v>583</v>
      </c>
      <c r="I23" s="832" t="s">
        <v>1241</v>
      </c>
      <c r="J23" s="832" t="s">
        <v>627</v>
      </c>
      <c r="K23" s="832" t="s">
        <v>1242</v>
      </c>
      <c r="L23" s="835">
        <v>35.25</v>
      </c>
      <c r="M23" s="835">
        <v>35.25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11</v>
      </c>
      <c r="B24" s="832" t="s">
        <v>1183</v>
      </c>
      <c r="C24" s="832" t="s">
        <v>1187</v>
      </c>
      <c r="D24" s="833" t="s">
        <v>2118</v>
      </c>
      <c r="E24" s="834" t="s">
        <v>1195</v>
      </c>
      <c r="F24" s="832" t="s">
        <v>1186</v>
      </c>
      <c r="G24" s="832" t="s">
        <v>1222</v>
      </c>
      <c r="H24" s="832" t="s">
        <v>583</v>
      </c>
      <c r="I24" s="832" t="s">
        <v>1243</v>
      </c>
      <c r="J24" s="832" t="s">
        <v>1244</v>
      </c>
      <c r="K24" s="832" t="s">
        <v>1245</v>
      </c>
      <c r="L24" s="835">
        <v>245.43</v>
      </c>
      <c r="M24" s="835">
        <v>245.43</v>
      </c>
      <c r="N24" s="832">
        <v>1</v>
      </c>
      <c r="O24" s="836">
        <v>1</v>
      </c>
      <c r="P24" s="835">
        <v>245.43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11</v>
      </c>
      <c r="B25" s="832" t="s">
        <v>1183</v>
      </c>
      <c r="C25" s="832" t="s">
        <v>1187</v>
      </c>
      <c r="D25" s="833" t="s">
        <v>2118</v>
      </c>
      <c r="E25" s="834" t="s">
        <v>1195</v>
      </c>
      <c r="F25" s="832" t="s">
        <v>1186</v>
      </c>
      <c r="G25" s="832" t="s">
        <v>1222</v>
      </c>
      <c r="H25" s="832" t="s">
        <v>583</v>
      </c>
      <c r="I25" s="832" t="s">
        <v>1237</v>
      </c>
      <c r="J25" s="832" t="s">
        <v>1238</v>
      </c>
      <c r="K25" s="832" t="s">
        <v>1239</v>
      </c>
      <c r="L25" s="835">
        <v>1000</v>
      </c>
      <c r="M25" s="835">
        <v>2000</v>
      </c>
      <c r="N25" s="832">
        <v>2</v>
      </c>
      <c r="O25" s="836">
        <v>2</v>
      </c>
      <c r="P25" s="835">
        <v>2000</v>
      </c>
      <c r="Q25" s="837">
        <v>1</v>
      </c>
      <c r="R25" s="832">
        <v>2</v>
      </c>
      <c r="S25" s="837">
        <v>1</v>
      </c>
      <c r="T25" s="836">
        <v>2</v>
      </c>
      <c r="U25" s="838">
        <v>1</v>
      </c>
    </row>
    <row r="26" spans="1:21" ht="14.4" customHeight="1" x14ac:dyDescent="0.3">
      <c r="A26" s="831">
        <v>11</v>
      </c>
      <c r="B26" s="832" t="s">
        <v>1183</v>
      </c>
      <c r="C26" s="832" t="s">
        <v>1187</v>
      </c>
      <c r="D26" s="833" t="s">
        <v>2118</v>
      </c>
      <c r="E26" s="834" t="s">
        <v>1195</v>
      </c>
      <c r="F26" s="832" t="s">
        <v>1186</v>
      </c>
      <c r="G26" s="832" t="s">
        <v>1222</v>
      </c>
      <c r="H26" s="832" t="s">
        <v>583</v>
      </c>
      <c r="I26" s="832" t="s">
        <v>1223</v>
      </c>
      <c r="J26" s="832" t="s">
        <v>1224</v>
      </c>
      <c r="K26" s="832" t="s">
        <v>1225</v>
      </c>
      <c r="L26" s="835">
        <v>500</v>
      </c>
      <c r="M26" s="835">
        <v>6000</v>
      </c>
      <c r="N26" s="832">
        <v>12</v>
      </c>
      <c r="O26" s="836">
        <v>12</v>
      </c>
      <c r="P26" s="835">
        <v>6000</v>
      </c>
      <c r="Q26" s="837">
        <v>1</v>
      </c>
      <c r="R26" s="832">
        <v>12</v>
      </c>
      <c r="S26" s="837">
        <v>1</v>
      </c>
      <c r="T26" s="836">
        <v>12</v>
      </c>
      <c r="U26" s="838">
        <v>1</v>
      </c>
    </row>
    <row r="27" spans="1:21" ht="14.4" customHeight="1" x14ac:dyDescent="0.3">
      <c r="A27" s="831">
        <v>11</v>
      </c>
      <c r="B27" s="832" t="s">
        <v>1183</v>
      </c>
      <c r="C27" s="832" t="s">
        <v>1187</v>
      </c>
      <c r="D27" s="833" t="s">
        <v>2118</v>
      </c>
      <c r="E27" s="834" t="s">
        <v>1195</v>
      </c>
      <c r="F27" s="832" t="s">
        <v>1186</v>
      </c>
      <c r="G27" s="832" t="s">
        <v>1222</v>
      </c>
      <c r="H27" s="832" t="s">
        <v>583</v>
      </c>
      <c r="I27" s="832" t="s">
        <v>1226</v>
      </c>
      <c r="J27" s="832" t="s">
        <v>1227</v>
      </c>
      <c r="K27" s="832" t="s">
        <v>1228</v>
      </c>
      <c r="L27" s="835">
        <v>971.25</v>
      </c>
      <c r="M27" s="835">
        <v>2913.75</v>
      </c>
      <c r="N27" s="832">
        <v>3</v>
      </c>
      <c r="O27" s="836">
        <v>3</v>
      </c>
      <c r="P27" s="835">
        <v>2913.75</v>
      </c>
      <c r="Q27" s="837">
        <v>1</v>
      </c>
      <c r="R27" s="832">
        <v>3</v>
      </c>
      <c r="S27" s="837">
        <v>1</v>
      </c>
      <c r="T27" s="836">
        <v>3</v>
      </c>
      <c r="U27" s="838">
        <v>1</v>
      </c>
    </row>
    <row r="28" spans="1:21" ht="14.4" customHeight="1" x14ac:dyDescent="0.3">
      <c r="A28" s="831">
        <v>11</v>
      </c>
      <c r="B28" s="832" t="s">
        <v>1183</v>
      </c>
      <c r="C28" s="832" t="s">
        <v>1187</v>
      </c>
      <c r="D28" s="833" t="s">
        <v>2118</v>
      </c>
      <c r="E28" s="834" t="s">
        <v>1195</v>
      </c>
      <c r="F28" s="832" t="s">
        <v>1186</v>
      </c>
      <c r="G28" s="832" t="s">
        <v>1246</v>
      </c>
      <c r="H28" s="832" t="s">
        <v>583</v>
      </c>
      <c r="I28" s="832" t="s">
        <v>1247</v>
      </c>
      <c r="J28" s="832" t="s">
        <v>1248</v>
      </c>
      <c r="K28" s="832" t="s">
        <v>1249</v>
      </c>
      <c r="L28" s="835">
        <v>200</v>
      </c>
      <c r="M28" s="835">
        <v>800</v>
      </c>
      <c r="N28" s="832">
        <v>4</v>
      </c>
      <c r="O28" s="836">
        <v>2</v>
      </c>
      <c r="P28" s="835">
        <v>800</v>
      </c>
      <c r="Q28" s="837">
        <v>1</v>
      </c>
      <c r="R28" s="832">
        <v>4</v>
      </c>
      <c r="S28" s="837">
        <v>1</v>
      </c>
      <c r="T28" s="836">
        <v>2</v>
      </c>
      <c r="U28" s="838">
        <v>1</v>
      </c>
    </row>
    <row r="29" spans="1:21" ht="14.4" customHeight="1" x14ac:dyDescent="0.3">
      <c r="A29" s="831">
        <v>11</v>
      </c>
      <c r="B29" s="832" t="s">
        <v>1183</v>
      </c>
      <c r="C29" s="832" t="s">
        <v>1187</v>
      </c>
      <c r="D29" s="833" t="s">
        <v>2118</v>
      </c>
      <c r="E29" s="834" t="s">
        <v>1201</v>
      </c>
      <c r="F29" s="832" t="s">
        <v>1186</v>
      </c>
      <c r="G29" s="832" t="s">
        <v>1222</v>
      </c>
      <c r="H29" s="832" t="s">
        <v>583</v>
      </c>
      <c r="I29" s="832" t="s">
        <v>1223</v>
      </c>
      <c r="J29" s="832" t="s">
        <v>1224</v>
      </c>
      <c r="K29" s="832" t="s">
        <v>1225</v>
      </c>
      <c r="L29" s="835">
        <v>500</v>
      </c>
      <c r="M29" s="835">
        <v>500</v>
      </c>
      <c r="N29" s="832">
        <v>1</v>
      </c>
      <c r="O29" s="836">
        <v>1</v>
      </c>
      <c r="P29" s="835">
        <v>500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11</v>
      </c>
      <c r="B30" s="832" t="s">
        <v>1183</v>
      </c>
      <c r="C30" s="832" t="s">
        <v>1187</v>
      </c>
      <c r="D30" s="833" t="s">
        <v>2118</v>
      </c>
      <c r="E30" s="834" t="s">
        <v>1201</v>
      </c>
      <c r="F30" s="832" t="s">
        <v>1186</v>
      </c>
      <c r="G30" s="832" t="s">
        <v>1222</v>
      </c>
      <c r="H30" s="832" t="s">
        <v>583</v>
      </c>
      <c r="I30" s="832" t="s">
        <v>1226</v>
      </c>
      <c r="J30" s="832" t="s">
        <v>1227</v>
      </c>
      <c r="K30" s="832" t="s">
        <v>1228</v>
      </c>
      <c r="L30" s="835">
        <v>971.25</v>
      </c>
      <c r="M30" s="835">
        <v>971.25</v>
      </c>
      <c r="N30" s="832">
        <v>1</v>
      </c>
      <c r="O30" s="836">
        <v>1</v>
      </c>
      <c r="P30" s="835">
        <v>971.25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" customHeight="1" x14ac:dyDescent="0.3">
      <c r="A31" s="831">
        <v>11</v>
      </c>
      <c r="B31" s="832" t="s">
        <v>1183</v>
      </c>
      <c r="C31" s="832" t="s">
        <v>1187</v>
      </c>
      <c r="D31" s="833" t="s">
        <v>2118</v>
      </c>
      <c r="E31" s="834" t="s">
        <v>1211</v>
      </c>
      <c r="F31" s="832" t="s">
        <v>1184</v>
      </c>
      <c r="G31" s="832" t="s">
        <v>1250</v>
      </c>
      <c r="H31" s="832" t="s">
        <v>618</v>
      </c>
      <c r="I31" s="832" t="s">
        <v>1050</v>
      </c>
      <c r="J31" s="832" t="s">
        <v>1051</v>
      </c>
      <c r="K31" s="832" t="s">
        <v>1052</v>
      </c>
      <c r="L31" s="835">
        <v>170.52</v>
      </c>
      <c r="M31" s="835">
        <v>341.04</v>
      </c>
      <c r="N31" s="832">
        <v>2</v>
      </c>
      <c r="O31" s="836">
        <v>0.5</v>
      </c>
      <c r="P31" s="835">
        <v>341.04</v>
      </c>
      <c r="Q31" s="837">
        <v>1</v>
      </c>
      <c r="R31" s="832">
        <v>2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11</v>
      </c>
      <c r="B32" s="832" t="s">
        <v>1183</v>
      </c>
      <c r="C32" s="832" t="s">
        <v>1187</v>
      </c>
      <c r="D32" s="833" t="s">
        <v>2118</v>
      </c>
      <c r="E32" s="834" t="s">
        <v>1211</v>
      </c>
      <c r="F32" s="832" t="s">
        <v>1184</v>
      </c>
      <c r="G32" s="832" t="s">
        <v>1250</v>
      </c>
      <c r="H32" s="832" t="s">
        <v>618</v>
      </c>
      <c r="I32" s="832" t="s">
        <v>1251</v>
      </c>
      <c r="J32" s="832" t="s">
        <v>1051</v>
      </c>
      <c r="K32" s="832" t="s">
        <v>1252</v>
      </c>
      <c r="L32" s="835">
        <v>272.83</v>
      </c>
      <c r="M32" s="835">
        <v>272.83</v>
      </c>
      <c r="N32" s="832">
        <v>1</v>
      </c>
      <c r="O32" s="836">
        <v>0.5</v>
      </c>
      <c r="P32" s="835">
        <v>272.83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11</v>
      </c>
      <c r="B33" s="832" t="s">
        <v>1183</v>
      </c>
      <c r="C33" s="832" t="s">
        <v>1187</v>
      </c>
      <c r="D33" s="833" t="s">
        <v>2118</v>
      </c>
      <c r="E33" s="834" t="s">
        <v>1211</v>
      </c>
      <c r="F33" s="832" t="s">
        <v>1184</v>
      </c>
      <c r="G33" s="832" t="s">
        <v>1229</v>
      </c>
      <c r="H33" s="832" t="s">
        <v>618</v>
      </c>
      <c r="I33" s="832" t="s">
        <v>1029</v>
      </c>
      <c r="J33" s="832" t="s">
        <v>652</v>
      </c>
      <c r="K33" s="832" t="s">
        <v>1030</v>
      </c>
      <c r="L33" s="835">
        <v>736.33</v>
      </c>
      <c r="M33" s="835">
        <v>5890.64</v>
      </c>
      <c r="N33" s="832">
        <v>8</v>
      </c>
      <c r="O33" s="836">
        <v>2</v>
      </c>
      <c r="P33" s="835">
        <v>5890.64</v>
      </c>
      <c r="Q33" s="837">
        <v>1</v>
      </c>
      <c r="R33" s="832">
        <v>8</v>
      </c>
      <c r="S33" s="837">
        <v>1</v>
      </c>
      <c r="T33" s="836">
        <v>2</v>
      </c>
      <c r="U33" s="838">
        <v>1</v>
      </c>
    </row>
    <row r="34" spans="1:21" ht="14.4" customHeight="1" x14ac:dyDescent="0.3">
      <c r="A34" s="831">
        <v>11</v>
      </c>
      <c r="B34" s="832" t="s">
        <v>1183</v>
      </c>
      <c r="C34" s="832" t="s">
        <v>1187</v>
      </c>
      <c r="D34" s="833" t="s">
        <v>2118</v>
      </c>
      <c r="E34" s="834" t="s">
        <v>1211</v>
      </c>
      <c r="F34" s="832" t="s">
        <v>1184</v>
      </c>
      <c r="G34" s="832" t="s">
        <v>1229</v>
      </c>
      <c r="H34" s="832" t="s">
        <v>618</v>
      </c>
      <c r="I34" s="832" t="s">
        <v>1025</v>
      </c>
      <c r="J34" s="832" t="s">
        <v>652</v>
      </c>
      <c r="K34" s="832" t="s">
        <v>1026</v>
      </c>
      <c r="L34" s="835">
        <v>923.74</v>
      </c>
      <c r="M34" s="835">
        <v>1847.48</v>
      </c>
      <c r="N34" s="832">
        <v>2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11</v>
      </c>
      <c r="B35" s="832" t="s">
        <v>1183</v>
      </c>
      <c r="C35" s="832" t="s">
        <v>1187</v>
      </c>
      <c r="D35" s="833" t="s">
        <v>2118</v>
      </c>
      <c r="E35" s="834" t="s">
        <v>1211</v>
      </c>
      <c r="F35" s="832" t="s">
        <v>1184</v>
      </c>
      <c r="G35" s="832" t="s">
        <v>1240</v>
      </c>
      <c r="H35" s="832" t="s">
        <v>583</v>
      </c>
      <c r="I35" s="832" t="s">
        <v>1253</v>
      </c>
      <c r="J35" s="832" t="s">
        <v>627</v>
      </c>
      <c r="K35" s="832" t="s">
        <v>1254</v>
      </c>
      <c r="L35" s="835">
        <v>35.25</v>
      </c>
      <c r="M35" s="835">
        <v>35.25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11</v>
      </c>
      <c r="B36" s="832" t="s">
        <v>1183</v>
      </c>
      <c r="C36" s="832" t="s">
        <v>1187</v>
      </c>
      <c r="D36" s="833" t="s">
        <v>2118</v>
      </c>
      <c r="E36" s="834" t="s">
        <v>1211</v>
      </c>
      <c r="F36" s="832" t="s">
        <v>1184</v>
      </c>
      <c r="G36" s="832" t="s">
        <v>1230</v>
      </c>
      <c r="H36" s="832" t="s">
        <v>618</v>
      </c>
      <c r="I36" s="832" t="s">
        <v>1065</v>
      </c>
      <c r="J36" s="832" t="s">
        <v>681</v>
      </c>
      <c r="K36" s="832" t="s">
        <v>683</v>
      </c>
      <c r="L36" s="835">
        <v>0</v>
      </c>
      <c r="M36" s="835">
        <v>0</v>
      </c>
      <c r="N36" s="832">
        <v>7</v>
      </c>
      <c r="O36" s="836">
        <v>4.5</v>
      </c>
      <c r="P36" s="835">
        <v>0</v>
      </c>
      <c r="Q36" s="837"/>
      <c r="R36" s="832">
        <v>5</v>
      </c>
      <c r="S36" s="837">
        <v>0.7142857142857143</v>
      </c>
      <c r="T36" s="836">
        <v>3</v>
      </c>
      <c r="U36" s="838">
        <v>0.66666666666666663</v>
      </c>
    </row>
    <row r="37" spans="1:21" ht="14.4" customHeight="1" x14ac:dyDescent="0.3">
      <c r="A37" s="831">
        <v>11</v>
      </c>
      <c r="B37" s="832" t="s">
        <v>1183</v>
      </c>
      <c r="C37" s="832" t="s">
        <v>1187</v>
      </c>
      <c r="D37" s="833" t="s">
        <v>2118</v>
      </c>
      <c r="E37" s="834" t="s">
        <v>1211</v>
      </c>
      <c r="F37" s="832" t="s">
        <v>1184</v>
      </c>
      <c r="G37" s="832" t="s">
        <v>1255</v>
      </c>
      <c r="H37" s="832" t="s">
        <v>583</v>
      </c>
      <c r="I37" s="832" t="s">
        <v>1256</v>
      </c>
      <c r="J37" s="832" t="s">
        <v>615</v>
      </c>
      <c r="K37" s="832" t="s">
        <v>1257</v>
      </c>
      <c r="L37" s="835">
        <v>0</v>
      </c>
      <c r="M37" s="835">
        <v>0</v>
      </c>
      <c r="N37" s="832">
        <v>2</v>
      </c>
      <c r="O37" s="836">
        <v>1</v>
      </c>
      <c r="P37" s="835">
        <v>0</v>
      </c>
      <c r="Q37" s="837"/>
      <c r="R37" s="832">
        <v>2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11</v>
      </c>
      <c r="B38" s="832" t="s">
        <v>1183</v>
      </c>
      <c r="C38" s="832" t="s">
        <v>1187</v>
      </c>
      <c r="D38" s="833" t="s">
        <v>2118</v>
      </c>
      <c r="E38" s="834" t="s">
        <v>1211</v>
      </c>
      <c r="F38" s="832" t="s">
        <v>1186</v>
      </c>
      <c r="G38" s="832" t="s">
        <v>1222</v>
      </c>
      <c r="H38" s="832" t="s">
        <v>583</v>
      </c>
      <c r="I38" s="832" t="s">
        <v>1258</v>
      </c>
      <c r="J38" s="832" t="s">
        <v>1259</v>
      </c>
      <c r="K38" s="832" t="s">
        <v>1260</v>
      </c>
      <c r="L38" s="835">
        <v>492.18</v>
      </c>
      <c r="M38" s="835">
        <v>492.18</v>
      </c>
      <c r="N38" s="832">
        <v>1</v>
      </c>
      <c r="O38" s="836">
        <v>1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11</v>
      </c>
      <c r="B39" s="832" t="s">
        <v>1183</v>
      </c>
      <c r="C39" s="832" t="s">
        <v>1187</v>
      </c>
      <c r="D39" s="833" t="s">
        <v>2118</v>
      </c>
      <c r="E39" s="834" t="s">
        <v>1211</v>
      </c>
      <c r="F39" s="832" t="s">
        <v>1186</v>
      </c>
      <c r="G39" s="832" t="s">
        <v>1222</v>
      </c>
      <c r="H39" s="832" t="s">
        <v>583</v>
      </c>
      <c r="I39" s="832" t="s">
        <v>1223</v>
      </c>
      <c r="J39" s="832" t="s">
        <v>1224</v>
      </c>
      <c r="K39" s="832" t="s">
        <v>1225</v>
      </c>
      <c r="L39" s="835">
        <v>500</v>
      </c>
      <c r="M39" s="835">
        <v>500</v>
      </c>
      <c r="N39" s="832">
        <v>1</v>
      </c>
      <c r="O39" s="836">
        <v>1</v>
      </c>
      <c r="P39" s="835">
        <v>500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11</v>
      </c>
      <c r="B40" s="832" t="s">
        <v>1183</v>
      </c>
      <c r="C40" s="832" t="s">
        <v>1187</v>
      </c>
      <c r="D40" s="833" t="s">
        <v>2118</v>
      </c>
      <c r="E40" s="834" t="s">
        <v>1211</v>
      </c>
      <c r="F40" s="832" t="s">
        <v>1186</v>
      </c>
      <c r="G40" s="832" t="s">
        <v>1222</v>
      </c>
      <c r="H40" s="832" t="s">
        <v>583</v>
      </c>
      <c r="I40" s="832" t="s">
        <v>1226</v>
      </c>
      <c r="J40" s="832" t="s">
        <v>1227</v>
      </c>
      <c r="K40" s="832" t="s">
        <v>1228</v>
      </c>
      <c r="L40" s="835">
        <v>971.25</v>
      </c>
      <c r="M40" s="835">
        <v>3885</v>
      </c>
      <c r="N40" s="832">
        <v>4</v>
      </c>
      <c r="O40" s="836">
        <v>4</v>
      </c>
      <c r="P40" s="835">
        <v>1942.5</v>
      </c>
      <c r="Q40" s="837">
        <v>0.5</v>
      </c>
      <c r="R40" s="832">
        <v>2</v>
      </c>
      <c r="S40" s="837">
        <v>0.5</v>
      </c>
      <c r="T40" s="836">
        <v>2</v>
      </c>
      <c r="U40" s="838">
        <v>0.5</v>
      </c>
    </row>
    <row r="41" spans="1:21" ht="14.4" customHeight="1" x14ac:dyDescent="0.3">
      <c r="A41" s="831">
        <v>11</v>
      </c>
      <c r="B41" s="832" t="s">
        <v>1183</v>
      </c>
      <c r="C41" s="832" t="s">
        <v>1187</v>
      </c>
      <c r="D41" s="833" t="s">
        <v>2118</v>
      </c>
      <c r="E41" s="834" t="s">
        <v>1211</v>
      </c>
      <c r="F41" s="832" t="s">
        <v>1186</v>
      </c>
      <c r="G41" s="832" t="s">
        <v>1222</v>
      </c>
      <c r="H41" s="832" t="s">
        <v>583</v>
      </c>
      <c r="I41" s="832" t="s">
        <v>1261</v>
      </c>
      <c r="J41" s="832" t="s">
        <v>1262</v>
      </c>
      <c r="K41" s="832" t="s">
        <v>1263</v>
      </c>
      <c r="L41" s="835">
        <v>1000</v>
      </c>
      <c r="M41" s="835">
        <v>2000</v>
      </c>
      <c r="N41" s="832">
        <v>2</v>
      </c>
      <c r="O41" s="836">
        <v>2</v>
      </c>
      <c r="P41" s="835">
        <v>2000</v>
      </c>
      <c r="Q41" s="837">
        <v>1</v>
      </c>
      <c r="R41" s="832">
        <v>2</v>
      </c>
      <c r="S41" s="837">
        <v>1</v>
      </c>
      <c r="T41" s="836">
        <v>2</v>
      </c>
      <c r="U41" s="838">
        <v>1</v>
      </c>
    </row>
    <row r="42" spans="1:21" ht="14.4" customHeight="1" x14ac:dyDescent="0.3">
      <c r="A42" s="831">
        <v>11</v>
      </c>
      <c r="B42" s="832" t="s">
        <v>1183</v>
      </c>
      <c r="C42" s="832" t="s">
        <v>1187</v>
      </c>
      <c r="D42" s="833" t="s">
        <v>2118</v>
      </c>
      <c r="E42" s="834" t="s">
        <v>1194</v>
      </c>
      <c r="F42" s="832" t="s">
        <v>1186</v>
      </c>
      <c r="G42" s="832" t="s">
        <v>1222</v>
      </c>
      <c r="H42" s="832" t="s">
        <v>583</v>
      </c>
      <c r="I42" s="832" t="s">
        <v>1223</v>
      </c>
      <c r="J42" s="832" t="s">
        <v>1224</v>
      </c>
      <c r="K42" s="832" t="s">
        <v>1225</v>
      </c>
      <c r="L42" s="835">
        <v>500</v>
      </c>
      <c r="M42" s="835">
        <v>2000</v>
      </c>
      <c r="N42" s="832">
        <v>4</v>
      </c>
      <c r="O42" s="836">
        <v>4</v>
      </c>
      <c r="P42" s="835">
        <v>2000</v>
      </c>
      <c r="Q42" s="837">
        <v>1</v>
      </c>
      <c r="R42" s="832">
        <v>4</v>
      </c>
      <c r="S42" s="837">
        <v>1</v>
      </c>
      <c r="T42" s="836">
        <v>4</v>
      </c>
      <c r="U42" s="838">
        <v>1</v>
      </c>
    </row>
    <row r="43" spans="1:21" ht="14.4" customHeight="1" x14ac:dyDescent="0.3">
      <c r="A43" s="831">
        <v>11</v>
      </c>
      <c r="B43" s="832" t="s">
        <v>1183</v>
      </c>
      <c r="C43" s="832" t="s">
        <v>1187</v>
      </c>
      <c r="D43" s="833" t="s">
        <v>2118</v>
      </c>
      <c r="E43" s="834" t="s">
        <v>1194</v>
      </c>
      <c r="F43" s="832" t="s">
        <v>1186</v>
      </c>
      <c r="G43" s="832" t="s">
        <v>1222</v>
      </c>
      <c r="H43" s="832" t="s">
        <v>583</v>
      </c>
      <c r="I43" s="832" t="s">
        <v>1226</v>
      </c>
      <c r="J43" s="832" t="s">
        <v>1227</v>
      </c>
      <c r="K43" s="832" t="s">
        <v>1228</v>
      </c>
      <c r="L43" s="835">
        <v>971.25</v>
      </c>
      <c r="M43" s="835">
        <v>971.25</v>
      </c>
      <c r="N43" s="832">
        <v>1</v>
      </c>
      <c r="O43" s="836">
        <v>1</v>
      </c>
      <c r="P43" s="835">
        <v>971.25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11</v>
      </c>
      <c r="B44" s="832" t="s">
        <v>1183</v>
      </c>
      <c r="C44" s="832" t="s">
        <v>1187</v>
      </c>
      <c r="D44" s="833" t="s">
        <v>2118</v>
      </c>
      <c r="E44" s="834" t="s">
        <v>1194</v>
      </c>
      <c r="F44" s="832" t="s">
        <v>1186</v>
      </c>
      <c r="G44" s="832" t="s">
        <v>1246</v>
      </c>
      <c r="H44" s="832" t="s">
        <v>583</v>
      </c>
      <c r="I44" s="832" t="s">
        <v>1264</v>
      </c>
      <c r="J44" s="832" t="s">
        <v>1265</v>
      </c>
      <c r="K44" s="832" t="s">
        <v>1266</v>
      </c>
      <c r="L44" s="835">
        <v>278.75</v>
      </c>
      <c r="M44" s="835">
        <v>557.5</v>
      </c>
      <c r="N44" s="832">
        <v>2</v>
      </c>
      <c r="O44" s="836">
        <v>1</v>
      </c>
      <c r="P44" s="835">
        <v>557.5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11</v>
      </c>
      <c r="B45" s="832" t="s">
        <v>1183</v>
      </c>
      <c r="C45" s="832" t="s">
        <v>1189</v>
      </c>
      <c r="D45" s="833" t="s">
        <v>2119</v>
      </c>
      <c r="E45" s="834" t="s">
        <v>1196</v>
      </c>
      <c r="F45" s="832" t="s">
        <v>1184</v>
      </c>
      <c r="G45" s="832" t="s">
        <v>1267</v>
      </c>
      <c r="H45" s="832" t="s">
        <v>618</v>
      </c>
      <c r="I45" s="832" t="s">
        <v>1149</v>
      </c>
      <c r="J45" s="832" t="s">
        <v>842</v>
      </c>
      <c r="K45" s="832" t="s">
        <v>843</v>
      </c>
      <c r="L45" s="835">
        <v>72.55</v>
      </c>
      <c r="M45" s="835">
        <v>145.1</v>
      </c>
      <c r="N45" s="832">
        <v>2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11</v>
      </c>
      <c r="B46" s="832" t="s">
        <v>1183</v>
      </c>
      <c r="C46" s="832" t="s">
        <v>1189</v>
      </c>
      <c r="D46" s="833" t="s">
        <v>2119</v>
      </c>
      <c r="E46" s="834" t="s">
        <v>1196</v>
      </c>
      <c r="F46" s="832" t="s">
        <v>1184</v>
      </c>
      <c r="G46" s="832" t="s">
        <v>1268</v>
      </c>
      <c r="H46" s="832" t="s">
        <v>618</v>
      </c>
      <c r="I46" s="832" t="s">
        <v>1269</v>
      </c>
      <c r="J46" s="832" t="s">
        <v>1072</v>
      </c>
      <c r="K46" s="832" t="s">
        <v>1270</v>
      </c>
      <c r="L46" s="835">
        <v>9.4</v>
      </c>
      <c r="M46" s="835">
        <v>18.8</v>
      </c>
      <c r="N46" s="832">
        <v>2</v>
      </c>
      <c r="O46" s="836">
        <v>0.5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11</v>
      </c>
      <c r="B47" s="832" t="s">
        <v>1183</v>
      </c>
      <c r="C47" s="832" t="s">
        <v>1189</v>
      </c>
      <c r="D47" s="833" t="s">
        <v>2119</v>
      </c>
      <c r="E47" s="834" t="s">
        <v>1196</v>
      </c>
      <c r="F47" s="832" t="s">
        <v>1184</v>
      </c>
      <c r="G47" s="832" t="s">
        <v>1250</v>
      </c>
      <c r="H47" s="832" t="s">
        <v>618</v>
      </c>
      <c r="I47" s="832" t="s">
        <v>1271</v>
      </c>
      <c r="J47" s="832" t="s">
        <v>1051</v>
      </c>
      <c r="K47" s="832" t="s">
        <v>1272</v>
      </c>
      <c r="L47" s="835">
        <v>85.27</v>
      </c>
      <c r="M47" s="835">
        <v>85.27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11</v>
      </c>
      <c r="B48" s="832" t="s">
        <v>1183</v>
      </c>
      <c r="C48" s="832" t="s">
        <v>1189</v>
      </c>
      <c r="D48" s="833" t="s">
        <v>2119</v>
      </c>
      <c r="E48" s="834" t="s">
        <v>1196</v>
      </c>
      <c r="F48" s="832" t="s">
        <v>1184</v>
      </c>
      <c r="G48" s="832" t="s">
        <v>1273</v>
      </c>
      <c r="H48" s="832" t="s">
        <v>583</v>
      </c>
      <c r="I48" s="832" t="s">
        <v>1274</v>
      </c>
      <c r="J48" s="832" t="s">
        <v>1275</v>
      </c>
      <c r="K48" s="832" t="s">
        <v>1276</v>
      </c>
      <c r="L48" s="835">
        <v>52.87</v>
      </c>
      <c r="M48" s="835">
        <v>528.69999999999993</v>
      </c>
      <c r="N48" s="832">
        <v>10</v>
      </c>
      <c r="O48" s="836">
        <v>3.5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11</v>
      </c>
      <c r="B49" s="832" t="s">
        <v>1183</v>
      </c>
      <c r="C49" s="832" t="s">
        <v>1189</v>
      </c>
      <c r="D49" s="833" t="s">
        <v>2119</v>
      </c>
      <c r="E49" s="834" t="s">
        <v>1196</v>
      </c>
      <c r="F49" s="832" t="s">
        <v>1184</v>
      </c>
      <c r="G49" s="832" t="s">
        <v>1273</v>
      </c>
      <c r="H49" s="832" t="s">
        <v>583</v>
      </c>
      <c r="I49" s="832" t="s">
        <v>1277</v>
      </c>
      <c r="J49" s="832" t="s">
        <v>1278</v>
      </c>
      <c r="K49" s="832" t="s">
        <v>1279</v>
      </c>
      <c r="L49" s="835">
        <v>70.48</v>
      </c>
      <c r="M49" s="835">
        <v>140.96</v>
      </c>
      <c r="N49" s="832">
        <v>2</v>
      </c>
      <c r="O49" s="836">
        <v>1</v>
      </c>
      <c r="P49" s="835">
        <v>140.96</v>
      </c>
      <c r="Q49" s="837">
        <v>1</v>
      </c>
      <c r="R49" s="832">
        <v>2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11</v>
      </c>
      <c r="B50" s="832" t="s">
        <v>1183</v>
      </c>
      <c r="C50" s="832" t="s">
        <v>1189</v>
      </c>
      <c r="D50" s="833" t="s">
        <v>2119</v>
      </c>
      <c r="E50" s="834" t="s">
        <v>1196</v>
      </c>
      <c r="F50" s="832" t="s">
        <v>1184</v>
      </c>
      <c r="G50" s="832" t="s">
        <v>1273</v>
      </c>
      <c r="H50" s="832" t="s">
        <v>583</v>
      </c>
      <c r="I50" s="832" t="s">
        <v>1280</v>
      </c>
      <c r="J50" s="832" t="s">
        <v>1281</v>
      </c>
      <c r="K50" s="832" t="s">
        <v>1282</v>
      </c>
      <c r="L50" s="835">
        <v>23.49</v>
      </c>
      <c r="M50" s="835">
        <v>46.98</v>
      </c>
      <c r="N50" s="832">
        <v>2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11</v>
      </c>
      <c r="B51" s="832" t="s">
        <v>1183</v>
      </c>
      <c r="C51" s="832" t="s">
        <v>1189</v>
      </c>
      <c r="D51" s="833" t="s">
        <v>2119</v>
      </c>
      <c r="E51" s="834" t="s">
        <v>1196</v>
      </c>
      <c r="F51" s="832" t="s">
        <v>1184</v>
      </c>
      <c r="G51" s="832" t="s">
        <v>1283</v>
      </c>
      <c r="H51" s="832" t="s">
        <v>583</v>
      </c>
      <c r="I51" s="832" t="s">
        <v>1284</v>
      </c>
      <c r="J51" s="832" t="s">
        <v>636</v>
      </c>
      <c r="K51" s="832" t="s">
        <v>1285</v>
      </c>
      <c r="L51" s="835">
        <v>91.11</v>
      </c>
      <c r="M51" s="835">
        <v>91.11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11</v>
      </c>
      <c r="B52" s="832" t="s">
        <v>1183</v>
      </c>
      <c r="C52" s="832" t="s">
        <v>1189</v>
      </c>
      <c r="D52" s="833" t="s">
        <v>2119</v>
      </c>
      <c r="E52" s="834" t="s">
        <v>1196</v>
      </c>
      <c r="F52" s="832" t="s">
        <v>1184</v>
      </c>
      <c r="G52" s="832" t="s">
        <v>1286</v>
      </c>
      <c r="H52" s="832" t="s">
        <v>583</v>
      </c>
      <c r="I52" s="832" t="s">
        <v>1287</v>
      </c>
      <c r="J52" s="832" t="s">
        <v>1288</v>
      </c>
      <c r="K52" s="832" t="s">
        <v>1289</v>
      </c>
      <c r="L52" s="835">
        <v>477.5</v>
      </c>
      <c r="M52" s="835">
        <v>477.5</v>
      </c>
      <c r="N52" s="832">
        <v>1</v>
      </c>
      <c r="O52" s="836">
        <v>0.5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11</v>
      </c>
      <c r="B53" s="832" t="s">
        <v>1183</v>
      </c>
      <c r="C53" s="832" t="s">
        <v>1189</v>
      </c>
      <c r="D53" s="833" t="s">
        <v>2119</v>
      </c>
      <c r="E53" s="834" t="s">
        <v>1196</v>
      </c>
      <c r="F53" s="832" t="s">
        <v>1184</v>
      </c>
      <c r="G53" s="832" t="s">
        <v>1290</v>
      </c>
      <c r="H53" s="832" t="s">
        <v>583</v>
      </c>
      <c r="I53" s="832" t="s">
        <v>1291</v>
      </c>
      <c r="J53" s="832" t="s">
        <v>700</v>
      </c>
      <c r="K53" s="832" t="s">
        <v>1292</v>
      </c>
      <c r="L53" s="835">
        <v>0</v>
      </c>
      <c r="M53" s="835">
        <v>0</v>
      </c>
      <c r="N53" s="832">
        <v>1</v>
      </c>
      <c r="O53" s="836">
        <v>0.5</v>
      </c>
      <c r="P53" s="835"/>
      <c r="Q53" s="837"/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11</v>
      </c>
      <c r="B54" s="832" t="s">
        <v>1183</v>
      </c>
      <c r="C54" s="832" t="s">
        <v>1189</v>
      </c>
      <c r="D54" s="833" t="s">
        <v>2119</v>
      </c>
      <c r="E54" s="834" t="s">
        <v>1196</v>
      </c>
      <c r="F54" s="832" t="s">
        <v>1184</v>
      </c>
      <c r="G54" s="832" t="s">
        <v>1293</v>
      </c>
      <c r="H54" s="832" t="s">
        <v>583</v>
      </c>
      <c r="I54" s="832" t="s">
        <v>1294</v>
      </c>
      <c r="J54" s="832" t="s">
        <v>1295</v>
      </c>
      <c r="K54" s="832" t="s">
        <v>1296</v>
      </c>
      <c r="L54" s="835">
        <v>159.71</v>
      </c>
      <c r="M54" s="835">
        <v>6707.82</v>
      </c>
      <c r="N54" s="832">
        <v>42</v>
      </c>
      <c r="O54" s="836">
        <v>13</v>
      </c>
      <c r="P54" s="835">
        <v>1916.52</v>
      </c>
      <c r="Q54" s="837">
        <v>0.2857142857142857</v>
      </c>
      <c r="R54" s="832">
        <v>12</v>
      </c>
      <c r="S54" s="837">
        <v>0.2857142857142857</v>
      </c>
      <c r="T54" s="836">
        <v>4</v>
      </c>
      <c r="U54" s="838">
        <v>0.30769230769230771</v>
      </c>
    </row>
    <row r="55" spans="1:21" ht="14.4" customHeight="1" x14ac:dyDescent="0.3">
      <c r="A55" s="831">
        <v>11</v>
      </c>
      <c r="B55" s="832" t="s">
        <v>1183</v>
      </c>
      <c r="C55" s="832" t="s">
        <v>1189</v>
      </c>
      <c r="D55" s="833" t="s">
        <v>2119</v>
      </c>
      <c r="E55" s="834" t="s">
        <v>1196</v>
      </c>
      <c r="F55" s="832" t="s">
        <v>1184</v>
      </c>
      <c r="G55" s="832" t="s">
        <v>1297</v>
      </c>
      <c r="H55" s="832" t="s">
        <v>583</v>
      </c>
      <c r="I55" s="832" t="s">
        <v>1298</v>
      </c>
      <c r="J55" s="832" t="s">
        <v>1299</v>
      </c>
      <c r="K55" s="832" t="s">
        <v>1300</v>
      </c>
      <c r="L55" s="835">
        <v>73.989999999999995</v>
      </c>
      <c r="M55" s="835">
        <v>147.97999999999999</v>
      </c>
      <c r="N55" s="832">
        <v>2</v>
      </c>
      <c r="O55" s="836">
        <v>0.5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11</v>
      </c>
      <c r="B56" s="832" t="s">
        <v>1183</v>
      </c>
      <c r="C56" s="832" t="s">
        <v>1189</v>
      </c>
      <c r="D56" s="833" t="s">
        <v>2119</v>
      </c>
      <c r="E56" s="834" t="s">
        <v>1196</v>
      </c>
      <c r="F56" s="832" t="s">
        <v>1184</v>
      </c>
      <c r="G56" s="832" t="s">
        <v>1301</v>
      </c>
      <c r="H56" s="832" t="s">
        <v>583</v>
      </c>
      <c r="I56" s="832" t="s">
        <v>1302</v>
      </c>
      <c r="J56" s="832" t="s">
        <v>1303</v>
      </c>
      <c r="K56" s="832" t="s">
        <v>1304</v>
      </c>
      <c r="L56" s="835">
        <v>1776.68</v>
      </c>
      <c r="M56" s="835">
        <v>1776.68</v>
      </c>
      <c r="N56" s="832">
        <v>1</v>
      </c>
      <c r="O56" s="836">
        <v>0.5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11</v>
      </c>
      <c r="B57" s="832" t="s">
        <v>1183</v>
      </c>
      <c r="C57" s="832" t="s">
        <v>1189</v>
      </c>
      <c r="D57" s="833" t="s">
        <v>2119</v>
      </c>
      <c r="E57" s="834" t="s">
        <v>1196</v>
      </c>
      <c r="F57" s="832" t="s">
        <v>1184</v>
      </c>
      <c r="G57" s="832" t="s">
        <v>1305</v>
      </c>
      <c r="H57" s="832" t="s">
        <v>618</v>
      </c>
      <c r="I57" s="832" t="s">
        <v>1159</v>
      </c>
      <c r="J57" s="832" t="s">
        <v>1160</v>
      </c>
      <c r="K57" s="832" t="s">
        <v>1161</v>
      </c>
      <c r="L57" s="835">
        <v>70.48</v>
      </c>
      <c r="M57" s="835">
        <v>211.44</v>
      </c>
      <c r="N57" s="832">
        <v>3</v>
      </c>
      <c r="O57" s="836">
        <v>1</v>
      </c>
      <c r="P57" s="835"/>
      <c r="Q57" s="837">
        <v>0</v>
      </c>
      <c r="R57" s="832"/>
      <c r="S57" s="837">
        <v>0</v>
      </c>
      <c r="T57" s="836"/>
      <c r="U57" s="838">
        <v>0</v>
      </c>
    </row>
    <row r="58" spans="1:21" ht="14.4" customHeight="1" x14ac:dyDescent="0.3">
      <c r="A58" s="831">
        <v>11</v>
      </c>
      <c r="B58" s="832" t="s">
        <v>1183</v>
      </c>
      <c r="C58" s="832" t="s">
        <v>1189</v>
      </c>
      <c r="D58" s="833" t="s">
        <v>2119</v>
      </c>
      <c r="E58" s="834" t="s">
        <v>1196</v>
      </c>
      <c r="F58" s="832" t="s">
        <v>1184</v>
      </c>
      <c r="G58" s="832" t="s">
        <v>1305</v>
      </c>
      <c r="H58" s="832" t="s">
        <v>583</v>
      </c>
      <c r="I58" s="832" t="s">
        <v>1306</v>
      </c>
      <c r="J58" s="832" t="s">
        <v>1307</v>
      </c>
      <c r="K58" s="832" t="s">
        <v>1308</v>
      </c>
      <c r="L58" s="835">
        <v>140.96</v>
      </c>
      <c r="M58" s="835">
        <v>140.96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11</v>
      </c>
      <c r="B59" s="832" t="s">
        <v>1183</v>
      </c>
      <c r="C59" s="832" t="s">
        <v>1189</v>
      </c>
      <c r="D59" s="833" t="s">
        <v>2119</v>
      </c>
      <c r="E59" s="834" t="s">
        <v>1196</v>
      </c>
      <c r="F59" s="832" t="s">
        <v>1184</v>
      </c>
      <c r="G59" s="832" t="s">
        <v>1240</v>
      </c>
      <c r="H59" s="832" t="s">
        <v>583</v>
      </c>
      <c r="I59" s="832" t="s">
        <v>1253</v>
      </c>
      <c r="J59" s="832" t="s">
        <v>627</v>
      </c>
      <c r="K59" s="832" t="s">
        <v>1254</v>
      </c>
      <c r="L59" s="835">
        <v>35.25</v>
      </c>
      <c r="M59" s="835">
        <v>493.5</v>
      </c>
      <c r="N59" s="832">
        <v>14</v>
      </c>
      <c r="O59" s="836">
        <v>5.5</v>
      </c>
      <c r="P59" s="835">
        <v>211.5</v>
      </c>
      <c r="Q59" s="837">
        <v>0.42857142857142855</v>
      </c>
      <c r="R59" s="832">
        <v>6</v>
      </c>
      <c r="S59" s="837">
        <v>0.42857142857142855</v>
      </c>
      <c r="T59" s="836">
        <v>2.5</v>
      </c>
      <c r="U59" s="838">
        <v>0.45454545454545453</v>
      </c>
    </row>
    <row r="60" spans="1:21" ht="14.4" customHeight="1" x14ac:dyDescent="0.3">
      <c r="A60" s="831">
        <v>11</v>
      </c>
      <c r="B60" s="832" t="s">
        <v>1183</v>
      </c>
      <c r="C60" s="832" t="s">
        <v>1189</v>
      </c>
      <c r="D60" s="833" t="s">
        <v>2119</v>
      </c>
      <c r="E60" s="834" t="s">
        <v>1196</v>
      </c>
      <c r="F60" s="832" t="s">
        <v>1184</v>
      </c>
      <c r="G60" s="832" t="s">
        <v>1240</v>
      </c>
      <c r="H60" s="832" t="s">
        <v>583</v>
      </c>
      <c r="I60" s="832" t="s">
        <v>1241</v>
      </c>
      <c r="J60" s="832" t="s">
        <v>627</v>
      </c>
      <c r="K60" s="832" t="s">
        <v>1242</v>
      </c>
      <c r="L60" s="835">
        <v>35.25</v>
      </c>
      <c r="M60" s="835">
        <v>105.75</v>
      </c>
      <c r="N60" s="832">
        <v>3</v>
      </c>
      <c r="O60" s="836">
        <v>2</v>
      </c>
      <c r="P60" s="835">
        <v>35.25</v>
      </c>
      <c r="Q60" s="837">
        <v>0.33333333333333331</v>
      </c>
      <c r="R60" s="832">
        <v>1</v>
      </c>
      <c r="S60" s="837">
        <v>0.33333333333333331</v>
      </c>
      <c r="T60" s="836">
        <v>1</v>
      </c>
      <c r="U60" s="838">
        <v>0.5</v>
      </c>
    </row>
    <row r="61" spans="1:21" ht="14.4" customHeight="1" x14ac:dyDescent="0.3">
      <c r="A61" s="831">
        <v>11</v>
      </c>
      <c r="B61" s="832" t="s">
        <v>1183</v>
      </c>
      <c r="C61" s="832" t="s">
        <v>1189</v>
      </c>
      <c r="D61" s="833" t="s">
        <v>2119</v>
      </c>
      <c r="E61" s="834" t="s">
        <v>1196</v>
      </c>
      <c r="F61" s="832" t="s">
        <v>1184</v>
      </c>
      <c r="G61" s="832" t="s">
        <v>1309</v>
      </c>
      <c r="H61" s="832" t="s">
        <v>583</v>
      </c>
      <c r="I61" s="832" t="s">
        <v>1310</v>
      </c>
      <c r="J61" s="832" t="s">
        <v>1311</v>
      </c>
      <c r="K61" s="832" t="s">
        <v>1312</v>
      </c>
      <c r="L61" s="835">
        <v>218.62</v>
      </c>
      <c r="M61" s="835">
        <v>218.62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11</v>
      </c>
      <c r="B62" s="832" t="s">
        <v>1183</v>
      </c>
      <c r="C62" s="832" t="s">
        <v>1189</v>
      </c>
      <c r="D62" s="833" t="s">
        <v>2119</v>
      </c>
      <c r="E62" s="834" t="s">
        <v>1196</v>
      </c>
      <c r="F62" s="832" t="s">
        <v>1184</v>
      </c>
      <c r="G62" s="832" t="s">
        <v>1230</v>
      </c>
      <c r="H62" s="832" t="s">
        <v>618</v>
      </c>
      <c r="I62" s="832" t="s">
        <v>1065</v>
      </c>
      <c r="J62" s="832" t="s">
        <v>681</v>
      </c>
      <c r="K62" s="832" t="s">
        <v>683</v>
      </c>
      <c r="L62" s="835">
        <v>0</v>
      </c>
      <c r="M62" s="835">
        <v>0</v>
      </c>
      <c r="N62" s="832">
        <v>32</v>
      </c>
      <c r="O62" s="836">
        <v>12.5</v>
      </c>
      <c r="P62" s="835">
        <v>0</v>
      </c>
      <c r="Q62" s="837"/>
      <c r="R62" s="832">
        <v>10</v>
      </c>
      <c r="S62" s="837">
        <v>0.3125</v>
      </c>
      <c r="T62" s="836">
        <v>3.5</v>
      </c>
      <c r="U62" s="838">
        <v>0.28000000000000003</v>
      </c>
    </row>
    <row r="63" spans="1:21" ht="14.4" customHeight="1" x14ac:dyDescent="0.3">
      <c r="A63" s="831">
        <v>11</v>
      </c>
      <c r="B63" s="832" t="s">
        <v>1183</v>
      </c>
      <c r="C63" s="832" t="s">
        <v>1189</v>
      </c>
      <c r="D63" s="833" t="s">
        <v>2119</v>
      </c>
      <c r="E63" s="834" t="s">
        <v>1196</v>
      </c>
      <c r="F63" s="832" t="s">
        <v>1184</v>
      </c>
      <c r="G63" s="832" t="s">
        <v>1313</v>
      </c>
      <c r="H63" s="832" t="s">
        <v>583</v>
      </c>
      <c r="I63" s="832" t="s">
        <v>1314</v>
      </c>
      <c r="J63" s="832" t="s">
        <v>1315</v>
      </c>
      <c r="K63" s="832" t="s">
        <v>1316</v>
      </c>
      <c r="L63" s="835">
        <v>177.92</v>
      </c>
      <c r="M63" s="835">
        <v>355.84</v>
      </c>
      <c r="N63" s="832">
        <v>2</v>
      </c>
      <c r="O63" s="836">
        <v>0.5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11</v>
      </c>
      <c r="B64" s="832" t="s">
        <v>1183</v>
      </c>
      <c r="C64" s="832" t="s">
        <v>1189</v>
      </c>
      <c r="D64" s="833" t="s">
        <v>2119</v>
      </c>
      <c r="E64" s="834" t="s">
        <v>1196</v>
      </c>
      <c r="F64" s="832" t="s">
        <v>1184</v>
      </c>
      <c r="G64" s="832" t="s">
        <v>1317</v>
      </c>
      <c r="H64" s="832" t="s">
        <v>583</v>
      </c>
      <c r="I64" s="832" t="s">
        <v>1318</v>
      </c>
      <c r="J64" s="832" t="s">
        <v>1319</v>
      </c>
      <c r="K64" s="832" t="s">
        <v>1320</v>
      </c>
      <c r="L64" s="835">
        <v>99.94</v>
      </c>
      <c r="M64" s="835">
        <v>199.88</v>
      </c>
      <c r="N64" s="832">
        <v>2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11</v>
      </c>
      <c r="B65" s="832" t="s">
        <v>1183</v>
      </c>
      <c r="C65" s="832" t="s">
        <v>1189</v>
      </c>
      <c r="D65" s="833" t="s">
        <v>2119</v>
      </c>
      <c r="E65" s="834" t="s">
        <v>1196</v>
      </c>
      <c r="F65" s="832" t="s">
        <v>1184</v>
      </c>
      <c r="G65" s="832" t="s">
        <v>1255</v>
      </c>
      <c r="H65" s="832" t="s">
        <v>583</v>
      </c>
      <c r="I65" s="832" t="s">
        <v>1256</v>
      </c>
      <c r="J65" s="832" t="s">
        <v>615</v>
      </c>
      <c r="K65" s="832" t="s">
        <v>1257</v>
      </c>
      <c r="L65" s="835">
        <v>0</v>
      </c>
      <c r="M65" s="835">
        <v>0</v>
      </c>
      <c r="N65" s="832">
        <v>2</v>
      </c>
      <c r="O65" s="836">
        <v>1.5</v>
      </c>
      <c r="P65" s="835"/>
      <c r="Q65" s="837"/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11</v>
      </c>
      <c r="B66" s="832" t="s">
        <v>1183</v>
      </c>
      <c r="C66" s="832" t="s">
        <v>1189</v>
      </c>
      <c r="D66" s="833" t="s">
        <v>2119</v>
      </c>
      <c r="E66" s="834" t="s">
        <v>1196</v>
      </c>
      <c r="F66" s="832" t="s">
        <v>1186</v>
      </c>
      <c r="G66" s="832" t="s">
        <v>1321</v>
      </c>
      <c r="H66" s="832" t="s">
        <v>583</v>
      </c>
      <c r="I66" s="832" t="s">
        <v>1322</v>
      </c>
      <c r="J66" s="832" t="s">
        <v>1323</v>
      </c>
      <c r="K66" s="832" t="s">
        <v>1324</v>
      </c>
      <c r="L66" s="835">
        <v>0</v>
      </c>
      <c r="M66" s="835">
        <v>0</v>
      </c>
      <c r="N66" s="832">
        <v>3</v>
      </c>
      <c r="O66" s="836">
        <v>3</v>
      </c>
      <c r="P66" s="835"/>
      <c r="Q66" s="837"/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11</v>
      </c>
      <c r="B67" s="832" t="s">
        <v>1183</v>
      </c>
      <c r="C67" s="832" t="s">
        <v>1189</v>
      </c>
      <c r="D67" s="833" t="s">
        <v>2119</v>
      </c>
      <c r="E67" s="834" t="s">
        <v>1196</v>
      </c>
      <c r="F67" s="832" t="s">
        <v>1186</v>
      </c>
      <c r="G67" s="832" t="s">
        <v>1222</v>
      </c>
      <c r="H67" s="832" t="s">
        <v>583</v>
      </c>
      <c r="I67" s="832" t="s">
        <v>1325</v>
      </c>
      <c r="J67" s="832" t="s">
        <v>1326</v>
      </c>
      <c r="K67" s="832" t="s">
        <v>1327</v>
      </c>
      <c r="L67" s="835">
        <v>600</v>
      </c>
      <c r="M67" s="835">
        <v>600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11</v>
      </c>
      <c r="B68" s="832" t="s">
        <v>1183</v>
      </c>
      <c r="C68" s="832" t="s">
        <v>1189</v>
      </c>
      <c r="D68" s="833" t="s">
        <v>2119</v>
      </c>
      <c r="E68" s="834" t="s">
        <v>1196</v>
      </c>
      <c r="F68" s="832" t="s">
        <v>1186</v>
      </c>
      <c r="G68" s="832" t="s">
        <v>1222</v>
      </c>
      <c r="H68" s="832" t="s">
        <v>583</v>
      </c>
      <c r="I68" s="832" t="s">
        <v>1328</v>
      </c>
      <c r="J68" s="832" t="s">
        <v>1329</v>
      </c>
      <c r="K68" s="832" t="s">
        <v>1330</v>
      </c>
      <c r="L68" s="835">
        <v>700</v>
      </c>
      <c r="M68" s="835">
        <v>700</v>
      </c>
      <c r="N68" s="832">
        <v>1</v>
      </c>
      <c r="O68" s="836">
        <v>1</v>
      </c>
      <c r="P68" s="835">
        <v>700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11</v>
      </c>
      <c r="B69" s="832" t="s">
        <v>1183</v>
      </c>
      <c r="C69" s="832" t="s">
        <v>1189</v>
      </c>
      <c r="D69" s="833" t="s">
        <v>2119</v>
      </c>
      <c r="E69" s="834" t="s">
        <v>1196</v>
      </c>
      <c r="F69" s="832" t="s">
        <v>1186</v>
      </c>
      <c r="G69" s="832" t="s">
        <v>1246</v>
      </c>
      <c r="H69" s="832" t="s">
        <v>583</v>
      </c>
      <c r="I69" s="832" t="s">
        <v>1247</v>
      </c>
      <c r="J69" s="832" t="s">
        <v>1248</v>
      </c>
      <c r="K69" s="832" t="s">
        <v>1249</v>
      </c>
      <c r="L69" s="835">
        <v>200</v>
      </c>
      <c r="M69" s="835">
        <v>800</v>
      </c>
      <c r="N69" s="832">
        <v>4</v>
      </c>
      <c r="O69" s="836">
        <v>2</v>
      </c>
      <c r="P69" s="835">
        <v>800</v>
      </c>
      <c r="Q69" s="837">
        <v>1</v>
      </c>
      <c r="R69" s="832">
        <v>4</v>
      </c>
      <c r="S69" s="837">
        <v>1</v>
      </c>
      <c r="T69" s="836">
        <v>2</v>
      </c>
      <c r="U69" s="838">
        <v>1</v>
      </c>
    </row>
    <row r="70" spans="1:21" ht="14.4" customHeight="1" x14ac:dyDescent="0.3">
      <c r="A70" s="831">
        <v>11</v>
      </c>
      <c r="B70" s="832" t="s">
        <v>1183</v>
      </c>
      <c r="C70" s="832" t="s">
        <v>1189</v>
      </c>
      <c r="D70" s="833" t="s">
        <v>2119</v>
      </c>
      <c r="E70" s="834" t="s">
        <v>1196</v>
      </c>
      <c r="F70" s="832" t="s">
        <v>1186</v>
      </c>
      <c r="G70" s="832" t="s">
        <v>1246</v>
      </c>
      <c r="H70" s="832" t="s">
        <v>583</v>
      </c>
      <c r="I70" s="832" t="s">
        <v>1264</v>
      </c>
      <c r="J70" s="832" t="s">
        <v>1265</v>
      </c>
      <c r="K70" s="832" t="s">
        <v>1266</v>
      </c>
      <c r="L70" s="835">
        <v>278.75</v>
      </c>
      <c r="M70" s="835">
        <v>3345</v>
      </c>
      <c r="N70" s="832">
        <v>12</v>
      </c>
      <c r="O70" s="836">
        <v>6</v>
      </c>
      <c r="P70" s="835">
        <v>3345</v>
      </c>
      <c r="Q70" s="837">
        <v>1</v>
      </c>
      <c r="R70" s="832">
        <v>12</v>
      </c>
      <c r="S70" s="837">
        <v>1</v>
      </c>
      <c r="T70" s="836">
        <v>6</v>
      </c>
      <c r="U70" s="838">
        <v>1</v>
      </c>
    </row>
    <row r="71" spans="1:21" ht="14.4" customHeight="1" x14ac:dyDescent="0.3">
      <c r="A71" s="831">
        <v>11</v>
      </c>
      <c r="B71" s="832" t="s">
        <v>1183</v>
      </c>
      <c r="C71" s="832" t="s">
        <v>1189</v>
      </c>
      <c r="D71" s="833" t="s">
        <v>2119</v>
      </c>
      <c r="E71" s="834" t="s">
        <v>1196</v>
      </c>
      <c r="F71" s="832" t="s">
        <v>1186</v>
      </c>
      <c r="G71" s="832" t="s">
        <v>1246</v>
      </c>
      <c r="H71" s="832" t="s">
        <v>583</v>
      </c>
      <c r="I71" s="832" t="s">
        <v>1331</v>
      </c>
      <c r="J71" s="832" t="s">
        <v>1332</v>
      </c>
      <c r="K71" s="832" t="s">
        <v>1333</v>
      </c>
      <c r="L71" s="835">
        <v>1150</v>
      </c>
      <c r="M71" s="835">
        <v>1150</v>
      </c>
      <c r="N71" s="832">
        <v>1</v>
      </c>
      <c r="O71" s="836">
        <v>1</v>
      </c>
      <c r="P71" s="835">
        <v>1150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11</v>
      </c>
      <c r="B72" s="832" t="s">
        <v>1183</v>
      </c>
      <c r="C72" s="832" t="s">
        <v>1189</v>
      </c>
      <c r="D72" s="833" t="s">
        <v>2119</v>
      </c>
      <c r="E72" s="834" t="s">
        <v>1196</v>
      </c>
      <c r="F72" s="832" t="s">
        <v>1186</v>
      </c>
      <c r="G72" s="832" t="s">
        <v>1246</v>
      </c>
      <c r="H72" s="832" t="s">
        <v>583</v>
      </c>
      <c r="I72" s="832" t="s">
        <v>1334</v>
      </c>
      <c r="J72" s="832" t="s">
        <v>1335</v>
      </c>
      <c r="K72" s="832" t="s">
        <v>1336</v>
      </c>
      <c r="L72" s="835">
        <v>1400</v>
      </c>
      <c r="M72" s="835">
        <v>1400</v>
      </c>
      <c r="N72" s="832">
        <v>1</v>
      </c>
      <c r="O72" s="836">
        <v>1</v>
      </c>
      <c r="P72" s="835">
        <v>1400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11</v>
      </c>
      <c r="B73" s="832" t="s">
        <v>1183</v>
      </c>
      <c r="C73" s="832" t="s">
        <v>1189</v>
      </c>
      <c r="D73" s="833" t="s">
        <v>2119</v>
      </c>
      <c r="E73" s="834" t="s">
        <v>1196</v>
      </c>
      <c r="F73" s="832" t="s">
        <v>1186</v>
      </c>
      <c r="G73" s="832" t="s">
        <v>1337</v>
      </c>
      <c r="H73" s="832" t="s">
        <v>583</v>
      </c>
      <c r="I73" s="832" t="s">
        <v>1338</v>
      </c>
      <c r="J73" s="832" t="s">
        <v>1339</v>
      </c>
      <c r="K73" s="832" t="s">
        <v>1340</v>
      </c>
      <c r="L73" s="835">
        <v>1659.44</v>
      </c>
      <c r="M73" s="835">
        <v>23232.159999999996</v>
      </c>
      <c r="N73" s="832">
        <v>14</v>
      </c>
      <c r="O73" s="836">
        <v>14</v>
      </c>
      <c r="P73" s="835">
        <v>23232.159999999996</v>
      </c>
      <c r="Q73" s="837">
        <v>1</v>
      </c>
      <c r="R73" s="832">
        <v>14</v>
      </c>
      <c r="S73" s="837">
        <v>1</v>
      </c>
      <c r="T73" s="836">
        <v>14</v>
      </c>
      <c r="U73" s="838">
        <v>1</v>
      </c>
    </row>
    <row r="74" spans="1:21" ht="14.4" customHeight="1" x14ac:dyDescent="0.3">
      <c r="A74" s="831">
        <v>11</v>
      </c>
      <c r="B74" s="832" t="s">
        <v>1183</v>
      </c>
      <c r="C74" s="832" t="s">
        <v>1189</v>
      </c>
      <c r="D74" s="833" t="s">
        <v>2119</v>
      </c>
      <c r="E74" s="834" t="s">
        <v>1197</v>
      </c>
      <c r="F74" s="832" t="s">
        <v>1184</v>
      </c>
      <c r="G74" s="832" t="s">
        <v>1341</v>
      </c>
      <c r="H74" s="832" t="s">
        <v>583</v>
      </c>
      <c r="I74" s="832" t="s">
        <v>1342</v>
      </c>
      <c r="J74" s="832" t="s">
        <v>1343</v>
      </c>
      <c r="K74" s="832" t="s">
        <v>1344</v>
      </c>
      <c r="L74" s="835">
        <v>159.71</v>
      </c>
      <c r="M74" s="835">
        <v>638.84</v>
      </c>
      <c r="N74" s="832">
        <v>4</v>
      </c>
      <c r="O74" s="836">
        <v>2</v>
      </c>
      <c r="P74" s="835">
        <v>159.71</v>
      </c>
      <c r="Q74" s="837">
        <v>0.25</v>
      </c>
      <c r="R74" s="832">
        <v>1</v>
      </c>
      <c r="S74" s="837">
        <v>0.25</v>
      </c>
      <c r="T74" s="836">
        <v>1</v>
      </c>
      <c r="U74" s="838">
        <v>0.5</v>
      </c>
    </row>
    <row r="75" spans="1:21" ht="14.4" customHeight="1" x14ac:dyDescent="0.3">
      <c r="A75" s="831">
        <v>11</v>
      </c>
      <c r="B75" s="832" t="s">
        <v>1183</v>
      </c>
      <c r="C75" s="832" t="s">
        <v>1189</v>
      </c>
      <c r="D75" s="833" t="s">
        <v>2119</v>
      </c>
      <c r="E75" s="834" t="s">
        <v>1197</v>
      </c>
      <c r="F75" s="832" t="s">
        <v>1184</v>
      </c>
      <c r="G75" s="832" t="s">
        <v>1341</v>
      </c>
      <c r="H75" s="832" t="s">
        <v>583</v>
      </c>
      <c r="I75" s="832" t="s">
        <v>1345</v>
      </c>
      <c r="J75" s="832" t="s">
        <v>1343</v>
      </c>
      <c r="K75" s="832" t="s">
        <v>1344</v>
      </c>
      <c r="L75" s="835">
        <v>159.71</v>
      </c>
      <c r="M75" s="835">
        <v>638.84</v>
      </c>
      <c r="N75" s="832">
        <v>4</v>
      </c>
      <c r="O75" s="836">
        <v>2</v>
      </c>
      <c r="P75" s="835">
        <v>638.84</v>
      </c>
      <c r="Q75" s="837">
        <v>1</v>
      </c>
      <c r="R75" s="832">
        <v>4</v>
      </c>
      <c r="S75" s="837">
        <v>1</v>
      </c>
      <c r="T75" s="836">
        <v>2</v>
      </c>
      <c r="U75" s="838">
        <v>1</v>
      </c>
    </row>
    <row r="76" spans="1:21" ht="14.4" customHeight="1" x14ac:dyDescent="0.3">
      <c r="A76" s="831">
        <v>11</v>
      </c>
      <c r="B76" s="832" t="s">
        <v>1183</v>
      </c>
      <c r="C76" s="832" t="s">
        <v>1189</v>
      </c>
      <c r="D76" s="833" t="s">
        <v>2119</v>
      </c>
      <c r="E76" s="834" t="s">
        <v>1197</v>
      </c>
      <c r="F76" s="832" t="s">
        <v>1184</v>
      </c>
      <c r="G76" s="832" t="s">
        <v>1250</v>
      </c>
      <c r="H76" s="832" t="s">
        <v>618</v>
      </c>
      <c r="I76" s="832" t="s">
        <v>1050</v>
      </c>
      <c r="J76" s="832" t="s">
        <v>1051</v>
      </c>
      <c r="K76" s="832" t="s">
        <v>1052</v>
      </c>
      <c r="L76" s="835">
        <v>170.52</v>
      </c>
      <c r="M76" s="835">
        <v>170.52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11</v>
      </c>
      <c r="B77" s="832" t="s">
        <v>1183</v>
      </c>
      <c r="C77" s="832" t="s">
        <v>1189</v>
      </c>
      <c r="D77" s="833" t="s">
        <v>2119</v>
      </c>
      <c r="E77" s="834" t="s">
        <v>1197</v>
      </c>
      <c r="F77" s="832" t="s">
        <v>1184</v>
      </c>
      <c r="G77" s="832" t="s">
        <v>1346</v>
      </c>
      <c r="H77" s="832" t="s">
        <v>583</v>
      </c>
      <c r="I77" s="832" t="s">
        <v>1347</v>
      </c>
      <c r="J77" s="832" t="s">
        <v>964</v>
      </c>
      <c r="K77" s="832" t="s">
        <v>1348</v>
      </c>
      <c r="L77" s="835">
        <v>58.86</v>
      </c>
      <c r="M77" s="835">
        <v>58.86</v>
      </c>
      <c r="N77" s="832">
        <v>1</v>
      </c>
      <c r="O77" s="836">
        <v>0.5</v>
      </c>
      <c r="P77" s="835"/>
      <c r="Q77" s="837">
        <v>0</v>
      </c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11</v>
      </c>
      <c r="B78" s="832" t="s">
        <v>1183</v>
      </c>
      <c r="C78" s="832" t="s">
        <v>1189</v>
      </c>
      <c r="D78" s="833" t="s">
        <v>2119</v>
      </c>
      <c r="E78" s="834" t="s">
        <v>1197</v>
      </c>
      <c r="F78" s="832" t="s">
        <v>1184</v>
      </c>
      <c r="G78" s="832" t="s">
        <v>1273</v>
      </c>
      <c r="H78" s="832" t="s">
        <v>583</v>
      </c>
      <c r="I78" s="832" t="s">
        <v>1274</v>
      </c>
      <c r="J78" s="832" t="s">
        <v>1275</v>
      </c>
      <c r="K78" s="832" t="s">
        <v>1276</v>
      </c>
      <c r="L78" s="835">
        <v>52.87</v>
      </c>
      <c r="M78" s="835">
        <v>317.21999999999997</v>
      </c>
      <c r="N78" s="832">
        <v>6</v>
      </c>
      <c r="O78" s="836">
        <v>4</v>
      </c>
      <c r="P78" s="835">
        <v>211.48</v>
      </c>
      <c r="Q78" s="837">
        <v>0.66666666666666674</v>
      </c>
      <c r="R78" s="832">
        <v>4</v>
      </c>
      <c r="S78" s="837">
        <v>0.66666666666666663</v>
      </c>
      <c r="T78" s="836">
        <v>2</v>
      </c>
      <c r="U78" s="838">
        <v>0.5</v>
      </c>
    </row>
    <row r="79" spans="1:21" ht="14.4" customHeight="1" x14ac:dyDescent="0.3">
      <c r="A79" s="831">
        <v>11</v>
      </c>
      <c r="B79" s="832" t="s">
        <v>1183</v>
      </c>
      <c r="C79" s="832" t="s">
        <v>1189</v>
      </c>
      <c r="D79" s="833" t="s">
        <v>2119</v>
      </c>
      <c r="E79" s="834" t="s">
        <v>1197</v>
      </c>
      <c r="F79" s="832" t="s">
        <v>1184</v>
      </c>
      <c r="G79" s="832" t="s">
        <v>1273</v>
      </c>
      <c r="H79" s="832" t="s">
        <v>583</v>
      </c>
      <c r="I79" s="832" t="s">
        <v>1349</v>
      </c>
      <c r="J79" s="832" t="s">
        <v>1350</v>
      </c>
      <c r="K79" s="832" t="s">
        <v>1351</v>
      </c>
      <c r="L79" s="835">
        <v>234.94</v>
      </c>
      <c r="M79" s="835">
        <v>234.94</v>
      </c>
      <c r="N79" s="832">
        <v>1</v>
      </c>
      <c r="O79" s="836">
        <v>1</v>
      </c>
      <c r="P79" s="835">
        <v>234.94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11</v>
      </c>
      <c r="B80" s="832" t="s">
        <v>1183</v>
      </c>
      <c r="C80" s="832" t="s">
        <v>1189</v>
      </c>
      <c r="D80" s="833" t="s">
        <v>2119</v>
      </c>
      <c r="E80" s="834" t="s">
        <v>1197</v>
      </c>
      <c r="F80" s="832" t="s">
        <v>1184</v>
      </c>
      <c r="G80" s="832" t="s">
        <v>1352</v>
      </c>
      <c r="H80" s="832" t="s">
        <v>583</v>
      </c>
      <c r="I80" s="832" t="s">
        <v>1353</v>
      </c>
      <c r="J80" s="832" t="s">
        <v>900</v>
      </c>
      <c r="K80" s="832" t="s">
        <v>1354</v>
      </c>
      <c r="L80" s="835">
        <v>0</v>
      </c>
      <c r="M80" s="835">
        <v>0</v>
      </c>
      <c r="N80" s="832">
        <v>1</v>
      </c>
      <c r="O80" s="836">
        <v>0.5</v>
      </c>
      <c r="P80" s="835"/>
      <c r="Q80" s="837"/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11</v>
      </c>
      <c r="B81" s="832" t="s">
        <v>1183</v>
      </c>
      <c r="C81" s="832" t="s">
        <v>1189</v>
      </c>
      <c r="D81" s="833" t="s">
        <v>2119</v>
      </c>
      <c r="E81" s="834" t="s">
        <v>1197</v>
      </c>
      <c r="F81" s="832" t="s">
        <v>1184</v>
      </c>
      <c r="G81" s="832" t="s">
        <v>1293</v>
      </c>
      <c r="H81" s="832" t="s">
        <v>583</v>
      </c>
      <c r="I81" s="832" t="s">
        <v>1294</v>
      </c>
      <c r="J81" s="832" t="s">
        <v>1295</v>
      </c>
      <c r="K81" s="832" t="s">
        <v>1296</v>
      </c>
      <c r="L81" s="835">
        <v>159.71</v>
      </c>
      <c r="M81" s="835">
        <v>5749.56</v>
      </c>
      <c r="N81" s="832">
        <v>36</v>
      </c>
      <c r="O81" s="836">
        <v>12</v>
      </c>
      <c r="P81" s="835">
        <v>1916.52</v>
      </c>
      <c r="Q81" s="837">
        <v>0.33333333333333331</v>
      </c>
      <c r="R81" s="832">
        <v>12</v>
      </c>
      <c r="S81" s="837">
        <v>0.33333333333333331</v>
      </c>
      <c r="T81" s="836">
        <v>4</v>
      </c>
      <c r="U81" s="838">
        <v>0.33333333333333331</v>
      </c>
    </row>
    <row r="82" spans="1:21" ht="14.4" customHeight="1" x14ac:dyDescent="0.3">
      <c r="A82" s="831">
        <v>11</v>
      </c>
      <c r="B82" s="832" t="s">
        <v>1183</v>
      </c>
      <c r="C82" s="832" t="s">
        <v>1189</v>
      </c>
      <c r="D82" s="833" t="s">
        <v>2119</v>
      </c>
      <c r="E82" s="834" t="s">
        <v>1197</v>
      </c>
      <c r="F82" s="832" t="s">
        <v>1184</v>
      </c>
      <c r="G82" s="832" t="s">
        <v>1293</v>
      </c>
      <c r="H82" s="832" t="s">
        <v>583</v>
      </c>
      <c r="I82" s="832" t="s">
        <v>1355</v>
      </c>
      <c r="J82" s="832" t="s">
        <v>1295</v>
      </c>
      <c r="K82" s="832" t="s">
        <v>1356</v>
      </c>
      <c r="L82" s="835">
        <v>159.71</v>
      </c>
      <c r="M82" s="835">
        <v>479.13</v>
      </c>
      <c r="N82" s="832">
        <v>3</v>
      </c>
      <c r="O82" s="836">
        <v>1</v>
      </c>
      <c r="P82" s="835">
        <v>479.13</v>
      </c>
      <c r="Q82" s="837">
        <v>1</v>
      </c>
      <c r="R82" s="832">
        <v>3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11</v>
      </c>
      <c r="B83" s="832" t="s">
        <v>1183</v>
      </c>
      <c r="C83" s="832" t="s">
        <v>1189</v>
      </c>
      <c r="D83" s="833" t="s">
        <v>2119</v>
      </c>
      <c r="E83" s="834" t="s">
        <v>1197</v>
      </c>
      <c r="F83" s="832" t="s">
        <v>1184</v>
      </c>
      <c r="G83" s="832" t="s">
        <v>1357</v>
      </c>
      <c r="H83" s="832" t="s">
        <v>583</v>
      </c>
      <c r="I83" s="832" t="s">
        <v>1358</v>
      </c>
      <c r="J83" s="832" t="s">
        <v>1359</v>
      </c>
      <c r="K83" s="832" t="s">
        <v>1360</v>
      </c>
      <c r="L83" s="835">
        <v>132.97999999999999</v>
      </c>
      <c r="M83" s="835">
        <v>265.95999999999998</v>
      </c>
      <c r="N83" s="832">
        <v>2</v>
      </c>
      <c r="O83" s="836">
        <v>0.5</v>
      </c>
      <c r="P83" s="835">
        <v>265.95999999999998</v>
      </c>
      <c r="Q83" s="837">
        <v>1</v>
      </c>
      <c r="R83" s="832">
        <v>2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11</v>
      </c>
      <c r="B84" s="832" t="s">
        <v>1183</v>
      </c>
      <c r="C84" s="832" t="s">
        <v>1189</v>
      </c>
      <c r="D84" s="833" t="s">
        <v>2119</v>
      </c>
      <c r="E84" s="834" t="s">
        <v>1197</v>
      </c>
      <c r="F84" s="832" t="s">
        <v>1184</v>
      </c>
      <c r="G84" s="832" t="s">
        <v>1357</v>
      </c>
      <c r="H84" s="832" t="s">
        <v>583</v>
      </c>
      <c r="I84" s="832" t="s">
        <v>1361</v>
      </c>
      <c r="J84" s="832" t="s">
        <v>1359</v>
      </c>
      <c r="K84" s="832" t="s">
        <v>1362</v>
      </c>
      <c r="L84" s="835">
        <v>77.52</v>
      </c>
      <c r="M84" s="835">
        <v>77.52</v>
      </c>
      <c r="N84" s="832">
        <v>1</v>
      </c>
      <c r="O84" s="836">
        <v>0.5</v>
      </c>
      <c r="P84" s="835">
        <v>77.52</v>
      </c>
      <c r="Q84" s="837">
        <v>1</v>
      </c>
      <c r="R84" s="832">
        <v>1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11</v>
      </c>
      <c r="B85" s="832" t="s">
        <v>1183</v>
      </c>
      <c r="C85" s="832" t="s">
        <v>1189</v>
      </c>
      <c r="D85" s="833" t="s">
        <v>2119</v>
      </c>
      <c r="E85" s="834" t="s">
        <v>1197</v>
      </c>
      <c r="F85" s="832" t="s">
        <v>1184</v>
      </c>
      <c r="G85" s="832" t="s">
        <v>1301</v>
      </c>
      <c r="H85" s="832" t="s">
        <v>583</v>
      </c>
      <c r="I85" s="832" t="s">
        <v>1302</v>
      </c>
      <c r="J85" s="832" t="s">
        <v>1303</v>
      </c>
      <c r="K85" s="832" t="s">
        <v>1304</v>
      </c>
      <c r="L85" s="835">
        <v>1776.68</v>
      </c>
      <c r="M85" s="835">
        <v>1776.68</v>
      </c>
      <c r="N85" s="832">
        <v>1</v>
      </c>
      <c r="O85" s="836">
        <v>1</v>
      </c>
      <c r="P85" s="835">
        <v>1776.68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11</v>
      </c>
      <c r="B86" s="832" t="s">
        <v>1183</v>
      </c>
      <c r="C86" s="832" t="s">
        <v>1189</v>
      </c>
      <c r="D86" s="833" t="s">
        <v>2119</v>
      </c>
      <c r="E86" s="834" t="s">
        <v>1197</v>
      </c>
      <c r="F86" s="832" t="s">
        <v>1184</v>
      </c>
      <c r="G86" s="832" t="s">
        <v>1363</v>
      </c>
      <c r="H86" s="832" t="s">
        <v>583</v>
      </c>
      <c r="I86" s="832" t="s">
        <v>1364</v>
      </c>
      <c r="J86" s="832" t="s">
        <v>1365</v>
      </c>
      <c r="K86" s="832" t="s">
        <v>1366</v>
      </c>
      <c r="L86" s="835">
        <v>663.86</v>
      </c>
      <c r="M86" s="835">
        <v>663.86</v>
      </c>
      <c r="N86" s="832">
        <v>1</v>
      </c>
      <c r="O86" s="836">
        <v>0.5</v>
      </c>
      <c r="P86" s="835">
        <v>663.86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11</v>
      </c>
      <c r="B87" s="832" t="s">
        <v>1183</v>
      </c>
      <c r="C87" s="832" t="s">
        <v>1189</v>
      </c>
      <c r="D87" s="833" t="s">
        <v>2119</v>
      </c>
      <c r="E87" s="834" t="s">
        <v>1197</v>
      </c>
      <c r="F87" s="832" t="s">
        <v>1184</v>
      </c>
      <c r="G87" s="832" t="s">
        <v>1363</v>
      </c>
      <c r="H87" s="832" t="s">
        <v>618</v>
      </c>
      <c r="I87" s="832" t="s">
        <v>1367</v>
      </c>
      <c r="J87" s="832" t="s">
        <v>1368</v>
      </c>
      <c r="K87" s="832" t="s">
        <v>1369</v>
      </c>
      <c r="L87" s="835">
        <v>663.86</v>
      </c>
      <c r="M87" s="835">
        <v>663.86</v>
      </c>
      <c r="N87" s="832">
        <v>1</v>
      </c>
      <c r="O87" s="836">
        <v>0.5</v>
      </c>
      <c r="P87" s="835">
        <v>663.86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11</v>
      </c>
      <c r="B88" s="832" t="s">
        <v>1183</v>
      </c>
      <c r="C88" s="832" t="s">
        <v>1189</v>
      </c>
      <c r="D88" s="833" t="s">
        <v>2119</v>
      </c>
      <c r="E88" s="834" t="s">
        <v>1197</v>
      </c>
      <c r="F88" s="832" t="s">
        <v>1184</v>
      </c>
      <c r="G88" s="832" t="s">
        <v>1370</v>
      </c>
      <c r="H88" s="832" t="s">
        <v>583</v>
      </c>
      <c r="I88" s="832" t="s">
        <v>1371</v>
      </c>
      <c r="J88" s="832" t="s">
        <v>642</v>
      </c>
      <c r="K88" s="832" t="s">
        <v>1372</v>
      </c>
      <c r="L88" s="835">
        <v>38.56</v>
      </c>
      <c r="M88" s="835">
        <v>38.56</v>
      </c>
      <c r="N88" s="832">
        <v>1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11</v>
      </c>
      <c r="B89" s="832" t="s">
        <v>1183</v>
      </c>
      <c r="C89" s="832" t="s">
        <v>1189</v>
      </c>
      <c r="D89" s="833" t="s">
        <v>2119</v>
      </c>
      <c r="E89" s="834" t="s">
        <v>1197</v>
      </c>
      <c r="F89" s="832" t="s">
        <v>1184</v>
      </c>
      <c r="G89" s="832" t="s">
        <v>1229</v>
      </c>
      <c r="H89" s="832" t="s">
        <v>618</v>
      </c>
      <c r="I89" s="832" t="s">
        <v>1029</v>
      </c>
      <c r="J89" s="832" t="s">
        <v>652</v>
      </c>
      <c r="K89" s="832" t="s">
        <v>1030</v>
      </c>
      <c r="L89" s="835">
        <v>736.33</v>
      </c>
      <c r="M89" s="835">
        <v>14726.6</v>
      </c>
      <c r="N89" s="832">
        <v>20</v>
      </c>
      <c r="O89" s="836">
        <v>16</v>
      </c>
      <c r="P89" s="835">
        <v>11781.28</v>
      </c>
      <c r="Q89" s="837">
        <v>0.8</v>
      </c>
      <c r="R89" s="832">
        <v>16</v>
      </c>
      <c r="S89" s="837">
        <v>0.8</v>
      </c>
      <c r="T89" s="836">
        <v>13.5</v>
      </c>
      <c r="U89" s="838">
        <v>0.84375</v>
      </c>
    </row>
    <row r="90" spans="1:21" ht="14.4" customHeight="1" x14ac:dyDescent="0.3">
      <c r="A90" s="831">
        <v>11</v>
      </c>
      <c r="B90" s="832" t="s">
        <v>1183</v>
      </c>
      <c r="C90" s="832" t="s">
        <v>1189</v>
      </c>
      <c r="D90" s="833" t="s">
        <v>2119</v>
      </c>
      <c r="E90" s="834" t="s">
        <v>1197</v>
      </c>
      <c r="F90" s="832" t="s">
        <v>1184</v>
      </c>
      <c r="G90" s="832" t="s">
        <v>1229</v>
      </c>
      <c r="H90" s="832" t="s">
        <v>618</v>
      </c>
      <c r="I90" s="832" t="s">
        <v>1025</v>
      </c>
      <c r="J90" s="832" t="s">
        <v>652</v>
      </c>
      <c r="K90" s="832" t="s">
        <v>1026</v>
      </c>
      <c r="L90" s="835">
        <v>923.74</v>
      </c>
      <c r="M90" s="835">
        <v>923.74</v>
      </c>
      <c r="N90" s="832">
        <v>1</v>
      </c>
      <c r="O90" s="836">
        <v>0.5</v>
      </c>
      <c r="P90" s="835">
        <v>923.74</v>
      </c>
      <c r="Q90" s="837">
        <v>1</v>
      </c>
      <c r="R90" s="832">
        <v>1</v>
      </c>
      <c r="S90" s="837">
        <v>1</v>
      </c>
      <c r="T90" s="836">
        <v>0.5</v>
      </c>
      <c r="U90" s="838">
        <v>1</v>
      </c>
    </row>
    <row r="91" spans="1:21" ht="14.4" customHeight="1" x14ac:dyDescent="0.3">
      <c r="A91" s="831">
        <v>11</v>
      </c>
      <c r="B91" s="832" t="s">
        <v>1183</v>
      </c>
      <c r="C91" s="832" t="s">
        <v>1189</v>
      </c>
      <c r="D91" s="833" t="s">
        <v>2119</v>
      </c>
      <c r="E91" s="834" t="s">
        <v>1197</v>
      </c>
      <c r="F91" s="832" t="s">
        <v>1184</v>
      </c>
      <c r="G91" s="832" t="s">
        <v>1240</v>
      </c>
      <c r="H91" s="832" t="s">
        <v>583</v>
      </c>
      <c r="I91" s="832" t="s">
        <v>1373</v>
      </c>
      <c r="J91" s="832" t="s">
        <v>627</v>
      </c>
      <c r="K91" s="832" t="s">
        <v>1374</v>
      </c>
      <c r="L91" s="835">
        <v>17.62</v>
      </c>
      <c r="M91" s="835">
        <v>17.62</v>
      </c>
      <c r="N91" s="832">
        <v>1</v>
      </c>
      <c r="O91" s="836">
        <v>1</v>
      </c>
      <c r="P91" s="835">
        <v>17.62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11</v>
      </c>
      <c r="B92" s="832" t="s">
        <v>1183</v>
      </c>
      <c r="C92" s="832" t="s">
        <v>1189</v>
      </c>
      <c r="D92" s="833" t="s">
        <v>2119</v>
      </c>
      <c r="E92" s="834" t="s">
        <v>1197</v>
      </c>
      <c r="F92" s="832" t="s">
        <v>1184</v>
      </c>
      <c r="G92" s="832" t="s">
        <v>1240</v>
      </c>
      <c r="H92" s="832" t="s">
        <v>583</v>
      </c>
      <c r="I92" s="832" t="s">
        <v>1253</v>
      </c>
      <c r="J92" s="832" t="s">
        <v>627</v>
      </c>
      <c r="K92" s="832" t="s">
        <v>1254</v>
      </c>
      <c r="L92" s="835">
        <v>35.25</v>
      </c>
      <c r="M92" s="835">
        <v>458.25</v>
      </c>
      <c r="N92" s="832">
        <v>13</v>
      </c>
      <c r="O92" s="836">
        <v>7</v>
      </c>
      <c r="P92" s="835">
        <v>246.75</v>
      </c>
      <c r="Q92" s="837">
        <v>0.53846153846153844</v>
      </c>
      <c r="R92" s="832">
        <v>7</v>
      </c>
      <c r="S92" s="837">
        <v>0.53846153846153844</v>
      </c>
      <c r="T92" s="836">
        <v>3</v>
      </c>
      <c r="U92" s="838">
        <v>0.42857142857142855</v>
      </c>
    </row>
    <row r="93" spans="1:21" ht="14.4" customHeight="1" x14ac:dyDescent="0.3">
      <c r="A93" s="831">
        <v>11</v>
      </c>
      <c r="B93" s="832" t="s">
        <v>1183</v>
      </c>
      <c r="C93" s="832" t="s">
        <v>1189</v>
      </c>
      <c r="D93" s="833" t="s">
        <v>2119</v>
      </c>
      <c r="E93" s="834" t="s">
        <v>1197</v>
      </c>
      <c r="F93" s="832" t="s">
        <v>1184</v>
      </c>
      <c r="G93" s="832" t="s">
        <v>1240</v>
      </c>
      <c r="H93" s="832" t="s">
        <v>583</v>
      </c>
      <c r="I93" s="832" t="s">
        <v>1241</v>
      </c>
      <c r="J93" s="832" t="s">
        <v>627</v>
      </c>
      <c r="K93" s="832" t="s">
        <v>1242</v>
      </c>
      <c r="L93" s="835">
        <v>35.25</v>
      </c>
      <c r="M93" s="835">
        <v>387.75</v>
      </c>
      <c r="N93" s="832">
        <v>11</v>
      </c>
      <c r="O93" s="836">
        <v>4.5</v>
      </c>
      <c r="P93" s="835">
        <v>211.5</v>
      </c>
      <c r="Q93" s="837">
        <v>0.54545454545454541</v>
      </c>
      <c r="R93" s="832">
        <v>6</v>
      </c>
      <c r="S93" s="837">
        <v>0.54545454545454541</v>
      </c>
      <c r="T93" s="836">
        <v>2</v>
      </c>
      <c r="U93" s="838">
        <v>0.44444444444444442</v>
      </c>
    </row>
    <row r="94" spans="1:21" ht="14.4" customHeight="1" x14ac:dyDescent="0.3">
      <c r="A94" s="831">
        <v>11</v>
      </c>
      <c r="B94" s="832" t="s">
        <v>1183</v>
      </c>
      <c r="C94" s="832" t="s">
        <v>1189</v>
      </c>
      <c r="D94" s="833" t="s">
        <v>2119</v>
      </c>
      <c r="E94" s="834" t="s">
        <v>1197</v>
      </c>
      <c r="F94" s="832" t="s">
        <v>1184</v>
      </c>
      <c r="G94" s="832" t="s">
        <v>1230</v>
      </c>
      <c r="H94" s="832" t="s">
        <v>618</v>
      </c>
      <c r="I94" s="832" t="s">
        <v>1065</v>
      </c>
      <c r="J94" s="832" t="s">
        <v>681</v>
      </c>
      <c r="K94" s="832" t="s">
        <v>683</v>
      </c>
      <c r="L94" s="835">
        <v>0</v>
      </c>
      <c r="M94" s="835">
        <v>0</v>
      </c>
      <c r="N94" s="832">
        <v>7</v>
      </c>
      <c r="O94" s="836">
        <v>4.5</v>
      </c>
      <c r="P94" s="835">
        <v>0</v>
      </c>
      <c r="Q94" s="837"/>
      <c r="R94" s="832">
        <v>5</v>
      </c>
      <c r="S94" s="837">
        <v>0.7142857142857143</v>
      </c>
      <c r="T94" s="836">
        <v>3</v>
      </c>
      <c r="U94" s="838">
        <v>0.66666666666666663</v>
      </c>
    </row>
    <row r="95" spans="1:21" ht="14.4" customHeight="1" x14ac:dyDescent="0.3">
      <c r="A95" s="831">
        <v>11</v>
      </c>
      <c r="B95" s="832" t="s">
        <v>1183</v>
      </c>
      <c r="C95" s="832" t="s">
        <v>1189</v>
      </c>
      <c r="D95" s="833" t="s">
        <v>2119</v>
      </c>
      <c r="E95" s="834" t="s">
        <v>1197</v>
      </c>
      <c r="F95" s="832" t="s">
        <v>1184</v>
      </c>
      <c r="G95" s="832" t="s">
        <v>1375</v>
      </c>
      <c r="H95" s="832" t="s">
        <v>583</v>
      </c>
      <c r="I95" s="832" t="s">
        <v>1376</v>
      </c>
      <c r="J95" s="832" t="s">
        <v>1377</v>
      </c>
      <c r="K95" s="832" t="s">
        <v>1378</v>
      </c>
      <c r="L95" s="835">
        <v>93.96</v>
      </c>
      <c r="M95" s="835">
        <v>93.96</v>
      </c>
      <c r="N95" s="832">
        <v>1</v>
      </c>
      <c r="O95" s="836">
        <v>1</v>
      </c>
      <c r="P95" s="835">
        <v>93.96</v>
      </c>
      <c r="Q95" s="837">
        <v>1</v>
      </c>
      <c r="R95" s="832">
        <v>1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11</v>
      </c>
      <c r="B96" s="832" t="s">
        <v>1183</v>
      </c>
      <c r="C96" s="832" t="s">
        <v>1189</v>
      </c>
      <c r="D96" s="833" t="s">
        <v>2119</v>
      </c>
      <c r="E96" s="834" t="s">
        <v>1197</v>
      </c>
      <c r="F96" s="832" t="s">
        <v>1184</v>
      </c>
      <c r="G96" s="832" t="s">
        <v>1313</v>
      </c>
      <c r="H96" s="832" t="s">
        <v>583</v>
      </c>
      <c r="I96" s="832" t="s">
        <v>1379</v>
      </c>
      <c r="J96" s="832" t="s">
        <v>1380</v>
      </c>
      <c r="K96" s="832" t="s">
        <v>1381</v>
      </c>
      <c r="L96" s="835">
        <v>311.02</v>
      </c>
      <c r="M96" s="835">
        <v>311.02</v>
      </c>
      <c r="N96" s="832">
        <v>1</v>
      </c>
      <c r="O96" s="836">
        <v>1</v>
      </c>
      <c r="P96" s="835">
        <v>311.02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11</v>
      </c>
      <c r="B97" s="832" t="s">
        <v>1183</v>
      </c>
      <c r="C97" s="832" t="s">
        <v>1189</v>
      </c>
      <c r="D97" s="833" t="s">
        <v>2119</v>
      </c>
      <c r="E97" s="834" t="s">
        <v>1197</v>
      </c>
      <c r="F97" s="832" t="s">
        <v>1184</v>
      </c>
      <c r="G97" s="832" t="s">
        <v>1313</v>
      </c>
      <c r="H97" s="832" t="s">
        <v>583</v>
      </c>
      <c r="I97" s="832" t="s">
        <v>1382</v>
      </c>
      <c r="J97" s="832" t="s">
        <v>1383</v>
      </c>
      <c r="K97" s="832" t="s">
        <v>1384</v>
      </c>
      <c r="L97" s="835">
        <v>0</v>
      </c>
      <c r="M97" s="835">
        <v>0</v>
      </c>
      <c r="N97" s="832">
        <v>1</v>
      </c>
      <c r="O97" s="836">
        <v>0.5</v>
      </c>
      <c r="P97" s="835">
        <v>0</v>
      </c>
      <c r="Q97" s="837"/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11</v>
      </c>
      <c r="B98" s="832" t="s">
        <v>1183</v>
      </c>
      <c r="C98" s="832" t="s">
        <v>1189</v>
      </c>
      <c r="D98" s="833" t="s">
        <v>2119</v>
      </c>
      <c r="E98" s="834" t="s">
        <v>1197</v>
      </c>
      <c r="F98" s="832" t="s">
        <v>1184</v>
      </c>
      <c r="G98" s="832" t="s">
        <v>1313</v>
      </c>
      <c r="H98" s="832" t="s">
        <v>583</v>
      </c>
      <c r="I98" s="832" t="s">
        <v>1385</v>
      </c>
      <c r="J98" s="832" t="s">
        <v>1315</v>
      </c>
      <c r="K98" s="832" t="s">
        <v>1386</v>
      </c>
      <c r="L98" s="835">
        <v>387.73</v>
      </c>
      <c r="M98" s="835">
        <v>775.46</v>
      </c>
      <c r="N98" s="832">
        <v>2</v>
      </c>
      <c r="O98" s="836">
        <v>0.5</v>
      </c>
      <c r="P98" s="835">
        <v>775.46</v>
      </c>
      <c r="Q98" s="837">
        <v>1</v>
      </c>
      <c r="R98" s="832">
        <v>2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11</v>
      </c>
      <c r="B99" s="832" t="s">
        <v>1183</v>
      </c>
      <c r="C99" s="832" t="s">
        <v>1189</v>
      </c>
      <c r="D99" s="833" t="s">
        <v>2119</v>
      </c>
      <c r="E99" s="834" t="s">
        <v>1197</v>
      </c>
      <c r="F99" s="832" t="s">
        <v>1184</v>
      </c>
      <c r="G99" s="832" t="s">
        <v>1255</v>
      </c>
      <c r="H99" s="832" t="s">
        <v>583</v>
      </c>
      <c r="I99" s="832" t="s">
        <v>1387</v>
      </c>
      <c r="J99" s="832" t="s">
        <v>615</v>
      </c>
      <c r="K99" s="832" t="s">
        <v>1388</v>
      </c>
      <c r="L99" s="835">
        <v>0</v>
      </c>
      <c r="M99" s="835">
        <v>0</v>
      </c>
      <c r="N99" s="832">
        <v>1</v>
      </c>
      <c r="O99" s="836">
        <v>0.5</v>
      </c>
      <c r="P99" s="835"/>
      <c r="Q99" s="837"/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11</v>
      </c>
      <c r="B100" s="832" t="s">
        <v>1183</v>
      </c>
      <c r="C100" s="832" t="s">
        <v>1189</v>
      </c>
      <c r="D100" s="833" t="s">
        <v>2119</v>
      </c>
      <c r="E100" s="834" t="s">
        <v>1197</v>
      </c>
      <c r="F100" s="832" t="s">
        <v>1184</v>
      </c>
      <c r="G100" s="832" t="s">
        <v>1255</v>
      </c>
      <c r="H100" s="832" t="s">
        <v>583</v>
      </c>
      <c r="I100" s="832" t="s">
        <v>1256</v>
      </c>
      <c r="J100" s="832" t="s">
        <v>615</v>
      </c>
      <c r="K100" s="832" t="s">
        <v>1257</v>
      </c>
      <c r="L100" s="835">
        <v>0</v>
      </c>
      <c r="M100" s="835">
        <v>0</v>
      </c>
      <c r="N100" s="832">
        <v>7</v>
      </c>
      <c r="O100" s="836">
        <v>4</v>
      </c>
      <c r="P100" s="835">
        <v>0</v>
      </c>
      <c r="Q100" s="837"/>
      <c r="R100" s="832">
        <v>5</v>
      </c>
      <c r="S100" s="837">
        <v>0.7142857142857143</v>
      </c>
      <c r="T100" s="836">
        <v>3</v>
      </c>
      <c r="U100" s="838">
        <v>0.75</v>
      </c>
    </row>
    <row r="101" spans="1:21" ht="14.4" customHeight="1" x14ac:dyDescent="0.3">
      <c r="A101" s="831">
        <v>11</v>
      </c>
      <c r="B101" s="832" t="s">
        <v>1183</v>
      </c>
      <c r="C101" s="832" t="s">
        <v>1189</v>
      </c>
      <c r="D101" s="833" t="s">
        <v>2119</v>
      </c>
      <c r="E101" s="834" t="s">
        <v>1197</v>
      </c>
      <c r="F101" s="832" t="s">
        <v>1184</v>
      </c>
      <c r="G101" s="832" t="s">
        <v>1389</v>
      </c>
      <c r="H101" s="832" t="s">
        <v>583</v>
      </c>
      <c r="I101" s="832" t="s">
        <v>1390</v>
      </c>
      <c r="J101" s="832" t="s">
        <v>673</v>
      </c>
      <c r="K101" s="832" t="s">
        <v>1391</v>
      </c>
      <c r="L101" s="835">
        <v>107.27</v>
      </c>
      <c r="M101" s="835">
        <v>321.81</v>
      </c>
      <c r="N101" s="832">
        <v>3</v>
      </c>
      <c r="O101" s="836">
        <v>1</v>
      </c>
      <c r="P101" s="835">
        <v>321.81</v>
      </c>
      <c r="Q101" s="837">
        <v>1</v>
      </c>
      <c r="R101" s="832">
        <v>3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11</v>
      </c>
      <c r="B102" s="832" t="s">
        <v>1183</v>
      </c>
      <c r="C102" s="832" t="s">
        <v>1189</v>
      </c>
      <c r="D102" s="833" t="s">
        <v>2119</v>
      </c>
      <c r="E102" s="834" t="s">
        <v>1197</v>
      </c>
      <c r="F102" s="832" t="s">
        <v>1186</v>
      </c>
      <c r="G102" s="832" t="s">
        <v>1321</v>
      </c>
      <c r="H102" s="832" t="s">
        <v>583</v>
      </c>
      <c r="I102" s="832" t="s">
        <v>1322</v>
      </c>
      <c r="J102" s="832" t="s">
        <v>1323</v>
      </c>
      <c r="K102" s="832" t="s">
        <v>1324</v>
      </c>
      <c r="L102" s="835">
        <v>0</v>
      </c>
      <c r="M102" s="835">
        <v>0</v>
      </c>
      <c r="N102" s="832">
        <v>3</v>
      </c>
      <c r="O102" s="836">
        <v>3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11</v>
      </c>
      <c r="B103" s="832" t="s">
        <v>1183</v>
      </c>
      <c r="C103" s="832" t="s">
        <v>1189</v>
      </c>
      <c r="D103" s="833" t="s">
        <v>2119</v>
      </c>
      <c r="E103" s="834" t="s">
        <v>1197</v>
      </c>
      <c r="F103" s="832" t="s">
        <v>1186</v>
      </c>
      <c r="G103" s="832" t="s">
        <v>1392</v>
      </c>
      <c r="H103" s="832" t="s">
        <v>583</v>
      </c>
      <c r="I103" s="832" t="s">
        <v>1393</v>
      </c>
      <c r="J103" s="832" t="s">
        <v>1394</v>
      </c>
      <c r="K103" s="832" t="s">
        <v>1395</v>
      </c>
      <c r="L103" s="835">
        <v>0</v>
      </c>
      <c r="M103" s="835">
        <v>0</v>
      </c>
      <c r="N103" s="832">
        <v>2</v>
      </c>
      <c r="O103" s="836">
        <v>2</v>
      </c>
      <c r="P103" s="835"/>
      <c r="Q103" s="837"/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11</v>
      </c>
      <c r="B104" s="832" t="s">
        <v>1183</v>
      </c>
      <c r="C104" s="832" t="s">
        <v>1189</v>
      </c>
      <c r="D104" s="833" t="s">
        <v>2119</v>
      </c>
      <c r="E104" s="834" t="s">
        <v>1197</v>
      </c>
      <c r="F104" s="832" t="s">
        <v>1186</v>
      </c>
      <c r="G104" s="832" t="s">
        <v>1222</v>
      </c>
      <c r="H104" s="832" t="s">
        <v>583</v>
      </c>
      <c r="I104" s="832" t="s">
        <v>1243</v>
      </c>
      <c r="J104" s="832" t="s">
        <v>1244</v>
      </c>
      <c r="K104" s="832" t="s">
        <v>1245</v>
      </c>
      <c r="L104" s="835">
        <v>245.43</v>
      </c>
      <c r="M104" s="835">
        <v>736.29</v>
      </c>
      <c r="N104" s="832">
        <v>3</v>
      </c>
      <c r="O104" s="836">
        <v>3</v>
      </c>
      <c r="P104" s="835">
        <v>490.86</v>
      </c>
      <c r="Q104" s="837">
        <v>0.66666666666666674</v>
      </c>
      <c r="R104" s="832">
        <v>2</v>
      </c>
      <c r="S104" s="837">
        <v>0.66666666666666663</v>
      </c>
      <c r="T104" s="836">
        <v>2</v>
      </c>
      <c r="U104" s="838">
        <v>0.66666666666666663</v>
      </c>
    </row>
    <row r="105" spans="1:21" ht="14.4" customHeight="1" x14ac:dyDescent="0.3">
      <c r="A105" s="831">
        <v>11</v>
      </c>
      <c r="B105" s="832" t="s">
        <v>1183</v>
      </c>
      <c r="C105" s="832" t="s">
        <v>1189</v>
      </c>
      <c r="D105" s="833" t="s">
        <v>2119</v>
      </c>
      <c r="E105" s="834" t="s">
        <v>1197</v>
      </c>
      <c r="F105" s="832" t="s">
        <v>1186</v>
      </c>
      <c r="G105" s="832" t="s">
        <v>1222</v>
      </c>
      <c r="H105" s="832" t="s">
        <v>583</v>
      </c>
      <c r="I105" s="832" t="s">
        <v>1234</v>
      </c>
      <c r="J105" s="832" t="s">
        <v>1235</v>
      </c>
      <c r="K105" s="832" t="s">
        <v>1236</v>
      </c>
      <c r="L105" s="835">
        <v>748.12</v>
      </c>
      <c r="M105" s="835">
        <v>748.12</v>
      </c>
      <c r="N105" s="832">
        <v>1</v>
      </c>
      <c r="O105" s="836">
        <v>1</v>
      </c>
      <c r="P105" s="835">
        <v>748.12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11</v>
      </c>
      <c r="B106" s="832" t="s">
        <v>1183</v>
      </c>
      <c r="C106" s="832" t="s">
        <v>1189</v>
      </c>
      <c r="D106" s="833" t="s">
        <v>2119</v>
      </c>
      <c r="E106" s="834" t="s">
        <v>1197</v>
      </c>
      <c r="F106" s="832" t="s">
        <v>1186</v>
      </c>
      <c r="G106" s="832" t="s">
        <v>1222</v>
      </c>
      <c r="H106" s="832" t="s">
        <v>583</v>
      </c>
      <c r="I106" s="832" t="s">
        <v>1396</v>
      </c>
      <c r="J106" s="832" t="s">
        <v>1397</v>
      </c>
      <c r="K106" s="832" t="s">
        <v>1398</v>
      </c>
      <c r="L106" s="835">
        <v>350</v>
      </c>
      <c r="M106" s="835">
        <v>350</v>
      </c>
      <c r="N106" s="832">
        <v>1</v>
      </c>
      <c r="O106" s="836">
        <v>1</v>
      </c>
      <c r="P106" s="835">
        <v>350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11</v>
      </c>
      <c r="B107" s="832" t="s">
        <v>1183</v>
      </c>
      <c r="C107" s="832" t="s">
        <v>1189</v>
      </c>
      <c r="D107" s="833" t="s">
        <v>2119</v>
      </c>
      <c r="E107" s="834" t="s">
        <v>1197</v>
      </c>
      <c r="F107" s="832" t="s">
        <v>1186</v>
      </c>
      <c r="G107" s="832" t="s">
        <v>1222</v>
      </c>
      <c r="H107" s="832" t="s">
        <v>583</v>
      </c>
      <c r="I107" s="832" t="s">
        <v>1399</v>
      </c>
      <c r="J107" s="832" t="s">
        <v>1400</v>
      </c>
      <c r="K107" s="832" t="s">
        <v>1401</v>
      </c>
      <c r="L107" s="835">
        <v>350</v>
      </c>
      <c r="M107" s="835">
        <v>700</v>
      </c>
      <c r="N107" s="832">
        <v>2</v>
      </c>
      <c r="O107" s="836">
        <v>2</v>
      </c>
      <c r="P107" s="835">
        <v>700</v>
      </c>
      <c r="Q107" s="837">
        <v>1</v>
      </c>
      <c r="R107" s="832">
        <v>2</v>
      </c>
      <c r="S107" s="837">
        <v>1</v>
      </c>
      <c r="T107" s="836">
        <v>2</v>
      </c>
      <c r="U107" s="838">
        <v>1</v>
      </c>
    </row>
    <row r="108" spans="1:21" ht="14.4" customHeight="1" x14ac:dyDescent="0.3">
      <c r="A108" s="831">
        <v>11</v>
      </c>
      <c r="B108" s="832" t="s">
        <v>1183</v>
      </c>
      <c r="C108" s="832" t="s">
        <v>1189</v>
      </c>
      <c r="D108" s="833" t="s">
        <v>2119</v>
      </c>
      <c r="E108" s="834" t="s">
        <v>1197</v>
      </c>
      <c r="F108" s="832" t="s">
        <v>1186</v>
      </c>
      <c r="G108" s="832" t="s">
        <v>1222</v>
      </c>
      <c r="H108" s="832" t="s">
        <v>583</v>
      </c>
      <c r="I108" s="832" t="s">
        <v>1402</v>
      </c>
      <c r="J108" s="832" t="s">
        <v>1403</v>
      </c>
      <c r="K108" s="832" t="s">
        <v>1404</v>
      </c>
      <c r="L108" s="835">
        <v>180</v>
      </c>
      <c r="M108" s="835">
        <v>540</v>
      </c>
      <c r="N108" s="832">
        <v>3</v>
      </c>
      <c r="O108" s="836">
        <v>2</v>
      </c>
      <c r="P108" s="835">
        <v>540</v>
      </c>
      <c r="Q108" s="837">
        <v>1</v>
      </c>
      <c r="R108" s="832">
        <v>3</v>
      </c>
      <c r="S108" s="837">
        <v>1</v>
      </c>
      <c r="T108" s="836">
        <v>2</v>
      </c>
      <c r="U108" s="838">
        <v>1</v>
      </c>
    </row>
    <row r="109" spans="1:21" ht="14.4" customHeight="1" x14ac:dyDescent="0.3">
      <c r="A109" s="831">
        <v>11</v>
      </c>
      <c r="B109" s="832" t="s">
        <v>1183</v>
      </c>
      <c r="C109" s="832" t="s">
        <v>1189</v>
      </c>
      <c r="D109" s="833" t="s">
        <v>2119</v>
      </c>
      <c r="E109" s="834" t="s">
        <v>1197</v>
      </c>
      <c r="F109" s="832" t="s">
        <v>1186</v>
      </c>
      <c r="G109" s="832" t="s">
        <v>1222</v>
      </c>
      <c r="H109" s="832" t="s">
        <v>583</v>
      </c>
      <c r="I109" s="832" t="s">
        <v>1405</v>
      </c>
      <c r="J109" s="832" t="s">
        <v>1406</v>
      </c>
      <c r="K109" s="832" t="s">
        <v>1407</v>
      </c>
      <c r="L109" s="835">
        <v>700</v>
      </c>
      <c r="M109" s="835">
        <v>700</v>
      </c>
      <c r="N109" s="832">
        <v>1</v>
      </c>
      <c r="O109" s="836">
        <v>1</v>
      </c>
      <c r="P109" s="835">
        <v>700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11</v>
      </c>
      <c r="B110" s="832" t="s">
        <v>1183</v>
      </c>
      <c r="C110" s="832" t="s">
        <v>1189</v>
      </c>
      <c r="D110" s="833" t="s">
        <v>2119</v>
      </c>
      <c r="E110" s="834" t="s">
        <v>1197</v>
      </c>
      <c r="F110" s="832" t="s">
        <v>1186</v>
      </c>
      <c r="G110" s="832" t="s">
        <v>1222</v>
      </c>
      <c r="H110" s="832" t="s">
        <v>583</v>
      </c>
      <c r="I110" s="832" t="s">
        <v>1408</v>
      </c>
      <c r="J110" s="832" t="s">
        <v>1409</v>
      </c>
      <c r="K110" s="832" t="s">
        <v>1410</v>
      </c>
      <c r="L110" s="835">
        <v>249.37</v>
      </c>
      <c r="M110" s="835">
        <v>498.74</v>
      </c>
      <c r="N110" s="832">
        <v>2</v>
      </c>
      <c r="O110" s="836">
        <v>2</v>
      </c>
      <c r="P110" s="835">
        <v>249.37</v>
      </c>
      <c r="Q110" s="837">
        <v>0.5</v>
      </c>
      <c r="R110" s="832">
        <v>1</v>
      </c>
      <c r="S110" s="837">
        <v>0.5</v>
      </c>
      <c r="T110" s="836">
        <v>1</v>
      </c>
      <c r="U110" s="838">
        <v>0.5</v>
      </c>
    </row>
    <row r="111" spans="1:21" ht="14.4" customHeight="1" x14ac:dyDescent="0.3">
      <c r="A111" s="831">
        <v>11</v>
      </c>
      <c r="B111" s="832" t="s">
        <v>1183</v>
      </c>
      <c r="C111" s="832" t="s">
        <v>1189</v>
      </c>
      <c r="D111" s="833" t="s">
        <v>2119</v>
      </c>
      <c r="E111" s="834" t="s">
        <v>1197</v>
      </c>
      <c r="F111" s="832" t="s">
        <v>1186</v>
      </c>
      <c r="G111" s="832" t="s">
        <v>1222</v>
      </c>
      <c r="H111" s="832" t="s">
        <v>583</v>
      </c>
      <c r="I111" s="832" t="s">
        <v>1411</v>
      </c>
      <c r="J111" s="832" t="s">
        <v>1412</v>
      </c>
      <c r="K111" s="832" t="s">
        <v>1413</v>
      </c>
      <c r="L111" s="835">
        <v>1600</v>
      </c>
      <c r="M111" s="835">
        <v>1600</v>
      </c>
      <c r="N111" s="832">
        <v>1</v>
      </c>
      <c r="O111" s="836">
        <v>1</v>
      </c>
      <c r="P111" s="835">
        <v>1600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11</v>
      </c>
      <c r="B112" s="832" t="s">
        <v>1183</v>
      </c>
      <c r="C112" s="832" t="s">
        <v>1189</v>
      </c>
      <c r="D112" s="833" t="s">
        <v>2119</v>
      </c>
      <c r="E112" s="834" t="s">
        <v>1197</v>
      </c>
      <c r="F112" s="832" t="s">
        <v>1186</v>
      </c>
      <c r="G112" s="832" t="s">
        <v>1222</v>
      </c>
      <c r="H112" s="832" t="s">
        <v>583</v>
      </c>
      <c r="I112" s="832" t="s">
        <v>1414</v>
      </c>
      <c r="J112" s="832" t="s">
        <v>1415</v>
      </c>
      <c r="K112" s="832" t="s">
        <v>1416</v>
      </c>
      <c r="L112" s="835">
        <v>350</v>
      </c>
      <c r="M112" s="835">
        <v>350</v>
      </c>
      <c r="N112" s="832">
        <v>1</v>
      </c>
      <c r="O112" s="836">
        <v>1</v>
      </c>
      <c r="P112" s="835">
        <v>350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11</v>
      </c>
      <c r="B113" s="832" t="s">
        <v>1183</v>
      </c>
      <c r="C113" s="832" t="s">
        <v>1189</v>
      </c>
      <c r="D113" s="833" t="s">
        <v>2119</v>
      </c>
      <c r="E113" s="834" t="s">
        <v>1197</v>
      </c>
      <c r="F113" s="832" t="s">
        <v>1186</v>
      </c>
      <c r="G113" s="832" t="s">
        <v>1222</v>
      </c>
      <c r="H113" s="832" t="s">
        <v>583</v>
      </c>
      <c r="I113" s="832" t="s">
        <v>1417</v>
      </c>
      <c r="J113" s="832" t="s">
        <v>1418</v>
      </c>
      <c r="K113" s="832" t="s">
        <v>1419</v>
      </c>
      <c r="L113" s="835">
        <v>1600</v>
      </c>
      <c r="M113" s="835">
        <v>4800</v>
      </c>
      <c r="N113" s="832">
        <v>3</v>
      </c>
      <c r="O113" s="836">
        <v>3</v>
      </c>
      <c r="P113" s="835">
        <v>3200</v>
      </c>
      <c r="Q113" s="837">
        <v>0.66666666666666663</v>
      </c>
      <c r="R113" s="832">
        <v>2</v>
      </c>
      <c r="S113" s="837">
        <v>0.66666666666666663</v>
      </c>
      <c r="T113" s="836">
        <v>2</v>
      </c>
      <c r="U113" s="838">
        <v>0.66666666666666663</v>
      </c>
    </row>
    <row r="114" spans="1:21" ht="14.4" customHeight="1" x14ac:dyDescent="0.3">
      <c r="A114" s="831">
        <v>11</v>
      </c>
      <c r="B114" s="832" t="s">
        <v>1183</v>
      </c>
      <c r="C114" s="832" t="s">
        <v>1189</v>
      </c>
      <c r="D114" s="833" t="s">
        <v>2119</v>
      </c>
      <c r="E114" s="834" t="s">
        <v>1197</v>
      </c>
      <c r="F114" s="832" t="s">
        <v>1186</v>
      </c>
      <c r="G114" s="832" t="s">
        <v>1222</v>
      </c>
      <c r="H114" s="832" t="s">
        <v>583</v>
      </c>
      <c r="I114" s="832" t="s">
        <v>1420</v>
      </c>
      <c r="J114" s="832" t="s">
        <v>1421</v>
      </c>
      <c r="K114" s="832" t="s">
        <v>1422</v>
      </c>
      <c r="L114" s="835">
        <v>300</v>
      </c>
      <c r="M114" s="835">
        <v>300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11</v>
      </c>
      <c r="B115" s="832" t="s">
        <v>1183</v>
      </c>
      <c r="C115" s="832" t="s">
        <v>1189</v>
      </c>
      <c r="D115" s="833" t="s">
        <v>2119</v>
      </c>
      <c r="E115" s="834" t="s">
        <v>1197</v>
      </c>
      <c r="F115" s="832" t="s">
        <v>1186</v>
      </c>
      <c r="G115" s="832" t="s">
        <v>1222</v>
      </c>
      <c r="H115" s="832" t="s">
        <v>583</v>
      </c>
      <c r="I115" s="832" t="s">
        <v>1423</v>
      </c>
      <c r="J115" s="832" t="s">
        <v>1424</v>
      </c>
      <c r="K115" s="832"/>
      <c r="L115" s="835">
        <v>180</v>
      </c>
      <c r="M115" s="835">
        <v>360</v>
      </c>
      <c r="N115" s="832">
        <v>2</v>
      </c>
      <c r="O115" s="836">
        <v>1</v>
      </c>
      <c r="P115" s="835">
        <v>360</v>
      </c>
      <c r="Q115" s="837">
        <v>1</v>
      </c>
      <c r="R115" s="832">
        <v>2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11</v>
      </c>
      <c r="B116" s="832" t="s">
        <v>1183</v>
      </c>
      <c r="C116" s="832" t="s">
        <v>1189</v>
      </c>
      <c r="D116" s="833" t="s">
        <v>2119</v>
      </c>
      <c r="E116" s="834" t="s">
        <v>1197</v>
      </c>
      <c r="F116" s="832" t="s">
        <v>1186</v>
      </c>
      <c r="G116" s="832" t="s">
        <v>1222</v>
      </c>
      <c r="H116" s="832" t="s">
        <v>583</v>
      </c>
      <c r="I116" s="832" t="s">
        <v>1425</v>
      </c>
      <c r="J116" s="832" t="s">
        <v>1426</v>
      </c>
      <c r="K116" s="832" t="s">
        <v>1427</v>
      </c>
      <c r="L116" s="835">
        <v>700</v>
      </c>
      <c r="M116" s="835">
        <v>700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11</v>
      </c>
      <c r="B117" s="832" t="s">
        <v>1183</v>
      </c>
      <c r="C117" s="832" t="s">
        <v>1189</v>
      </c>
      <c r="D117" s="833" t="s">
        <v>2119</v>
      </c>
      <c r="E117" s="834" t="s">
        <v>1197</v>
      </c>
      <c r="F117" s="832" t="s">
        <v>1186</v>
      </c>
      <c r="G117" s="832" t="s">
        <v>1246</v>
      </c>
      <c r="H117" s="832" t="s">
        <v>583</v>
      </c>
      <c r="I117" s="832" t="s">
        <v>1247</v>
      </c>
      <c r="J117" s="832" t="s">
        <v>1248</v>
      </c>
      <c r="K117" s="832" t="s">
        <v>1249</v>
      </c>
      <c r="L117" s="835">
        <v>200</v>
      </c>
      <c r="M117" s="835">
        <v>800</v>
      </c>
      <c r="N117" s="832">
        <v>4</v>
      </c>
      <c r="O117" s="836">
        <v>2</v>
      </c>
      <c r="P117" s="835">
        <v>800</v>
      </c>
      <c r="Q117" s="837">
        <v>1</v>
      </c>
      <c r="R117" s="832">
        <v>4</v>
      </c>
      <c r="S117" s="837">
        <v>1</v>
      </c>
      <c r="T117" s="836">
        <v>2</v>
      </c>
      <c r="U117" s="838">
        <v>1</v>
      </c>
    </row>
    <row r="118" spans="1:21" ht="14.4" customHeight="1" x14ac:dyDescent="0.3">
      <c r="A118" s="831">
        <v>11</v>
      </c>
      <c r="B118" s="832" t="s">
        <v>1183</v>
      </c>
      <c r="C118" s="832" t="s">
        <v>1189</v>
      </c>
      <c r="D118" s="833" t="s">
        <v>2119</v>
      </c>
      <c r="E118" s="834" t="s">
        <v>1197</v>
      </c>
      <c r="F118" s="832" t="s">
        <v>1186</v>
      </c>
      <c r="G118" s="832" t="s">
        <v>1246</v>
      </c>
      <c r="H118" s="832" t="s">
        <v>583</v>
      </c>
      <c r="I118" s="832" t="s">
        <v>1264</v>
      </c>
      <c r="J118" s="832" t="s">
        <v>1265</v>
      </c>
      <c r="K118" s="832" t="s">
        <v>1266</v>
      </c>
      <c r="L118" s="835">
        <v>278.75</v>
      </c>
      <c r="M118" s="835">
        <v>1672.5</v>
      </c>
      <c r="N118" s="832">
        <v>6</v>
      </c>
      <c r="O118" s="836">
        <v>3</v>
      </c>
      <c r="P118" s="835">
        <v>1115</v>
      </c>
      <c r="Q118" s="837">
        <v>0.66666666666666663</v>
      </c>
      <c r="R118" s="832">
        <v>4</v>
      </c>
      <c r="S118" s="837">
        <v>0.66666666666666663</v>
      </c>
      <c r="T118" s="836">
        <v>2</v>
      </c>
      <c r="U118" s="838">
        <v>0.66666666666666663</v>
      </c>
    </row>
    <row r="119" spans="1:21" ht="14.4" customHeight="1" x14ac:dyDescent="0.3">
      <c r="A119" s="831">
        <v>11</v>
      </c>
      <c r="B119" s="832" t="s">
        <v>1183</v>
      </c>
      <c r="C119" s="832" t="s">
        <v>1189</v>
      </c>
      <c r="D119" s="833" t="s">
        <v>2119</v>
      </c>
      <c r="E119" s="834" t="s">
        <v>1197</v>
      </c>
      <c r="F119" s="832" t="s">
        <v>1186</v>
      </c>
      <c r="G119" s="832" t="s">
        <v>1246</v>
      </c>
      <c r="H119" s="832" t="s">
        <v>583</v>
      </c>
      <c r="I119" s="832" t="s">
        <v>1331</v>
      </c>
      <c r="J119" s="832" t="s">
        <v>1332</v>
      </c>
      <c r="K119" s="832" t="s">
        <v>1333</v>
      </c>
      <c r="L119" s="835">
        <v>1150</v>
      </c>
      <c r="M119" s="835">
        <v>2300</v>
      </c>
      <c r="N119" s="832">
        <v>2</v>
      </c>
      <c r="O119" s="836">
        <v>2</v>
      </c>
      <c r="P119" s="835">
        <v>1150</v>
      </c>
      <c r="Q119" s="837">
        <v>0.5</v>
      </c>
      <c r="R119" s="832">
        <v>1</v>
      </c>
      <c r="S119" s="837">
        <v>0.5</v>
      </c>
      <c r="T119" s="836">
        <v>1</v>
      </c>
      <c r="U119" s="838">
        <v>0.5</v>
      </c>
    </row>
    <row r="120" spans="1:21" ht="14.4" customHeight="1" x14ac:dyDescent="0.3">
      <c r="A120" s="831">
        <v>11</v>
      </c>
      <c r="B120" s="832" t="s">
        <v>1183</v>
      </c>
      <c r="C120" s="832" t="s">
        <v>1189</v>
      </c>
      <c r="D120" s="833" t="s">
        <v>2119</v>
      </c>
      <c r="E120" s="834" t="s">
        <v>1197</v>
      </c>
      <c r="F120" s="832" t="s">
        <v>1186</v>
      </c>
      <c r="G120" s="832" t="s">
        <v>1337</v>
      </c>
      <c r="H120" s="832" t="s">
        <v>583</v>
      </c>
      <c r="I120" s="832" t="s">
        <v>1428</v>
      </c>
      <c r="J120" s="832" t="s">
        <v>1429</v>
      </c>
      <c r="K120" s="832" t="s">
        <v>1430</v>
      </c>
      <c r="L120" s="835">
        <v>553.15</v>
      </c>
      <c r="M120" s="835">
        <v>13275.6</v>
      </c>
      <c r="N120" s="832">
        <v>24</v>
      </c>
      <c r="O120" s="836">
        <v>5</v>
      </c>
      <c r="P120" s="835">
        <v>13275.6</v>
      </c>
      <c r="Q120" s="837">
        <v>1</v>
      </c>
      <c r="R120" s="832">
        <v>24</v>
      </c>
      <c r="S120" s="837">
        <v>1</v>
      </c>
      <c r="T120" s="836">
        <v>5</v>
      </c>
      <c r="U120" s="838">
        <v>1</v>
      </c>
    </row>
    <row r="121" spans="1:21" ht="14.4" customHeight="1" x14ac:dyDescent="0.3">
      <c r="A121" s="831">
        <v>11</v>
      </c>
      <c r="B121" s="832" t="s">
        <v>1183</v>
      </c>
      <c r="C121" s="832" t="s">
        <v>1189</v>
      </c>
      <c r="D121" s="833" t="s">
        <v>2119</v>
      </c>
      <c r="E121" s="834" t="s">
        <v>1197</v>
      </c>
      <c r="F121" s="832" t="s">
        <v>1186</v>
      </c>
      <c r="G121" s="832" t="s">
        <v>1337</v>
      </c>
      <c r="H121" s="832" t="s">
        <v>583</v>
      </c>
      <c r="I121" s="832" t="s">
        <v>1338</v>
      </c>
      <c r="J121" s="832" t="s">
        <v>1339</v>
      </c>
      <c r="K121" s="832" t="s">
        <v>1340</v>
      </c>
      <c r="L121" s="835">
        <v>1659.44</v>
      </c>
      <c r="M121" s="835">
        <v>3318.88</v>
      </c>
      <c r="N121" s="832">
        <v>2</v>
      </c>
      <c r="O121" s="836">
        <v>2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11</v>
      </c>
      <c r="B122" s="832" t="s">
        <v>1183</v>
      </c>
      <c r="C122" s="832" t="s">
        <v>1189</v>
      </c>
      <c r="D122" s="833" t="s">
        <v>2119</v>
      </c>
      <c r="E122" s="834" t="s">
        <v>1198</v>
      </c>
      <c r="F122" s="832" t="s">
        <v>1184</v>
      </c>
      <c r="G122" s="832" t="s">
        <v>1273</v>
      </c>
      <c r="H122" s="832" t="s">
        <v>583</v>
      </c>
      <c r="I122" s="832" t="s">
        <v>1349</v>
      </c>
      <c r="J122" s="832" t="s">
        <v>1350</v>
      </c>
      <c r="K122" s="832" t="s">
        <v>1351</v>
      </c>
      <c r="L122" s="835">
        <v>234.94</v>
      </c>
      <c r="M122" s="835">
        <v>1174.6999999999998</v>
      </c>
      <c r="N122" s="832">
        <v>5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11</v>
      </c>
      <c r="B123" s="832" t="s">
        <v>1183</v>
      </c>
      <c r="C123" s="832" t="s">
        <v>1189</v>
      </c>
      <c r="D123" s="833" t="s">
        <v>2119</v>
      </c>
      <c r="E123" s="834" t="s">
        <v>1198</v>
      </c>
      <c r="F123" s="832" t="s">
        <v>1184</v>
      </c>
      <c r="G123" s="832" t="s">
        <v>1293</v>
      </c>
      <c r="H123" s="832" t="s">
        <v>583</v>
      </c>
      <c r="I123" s="832" t="s">
        <v>1294</v>
      </c>
      <c r="J123" s="832" t="s">
        <v>1295</v>
      </c>
      <c r="K123" s="832" t="s">
        <v>1296</v>
      </c>
      <c r="L123" s="835">
        <v>159.71</v>
      </c>
      <c r="M123" s="835">
        <v>958.26</v>
      </c>
      <c r="N123" s="832">
        <v>6</v>
      </c>
      <c r="O123" s="836">
        <v>1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11</v>
      </c>
      <c r="B124" s="832" t="s">
        <v>1183</v>
      </c>
      <c r="C124" s="832" t="s">
        <v>1189</v>
      </c>
      <c r="D124" s="833" t="s">
        <v>2119</v>
      </c>
      <c r="E124" s="834" t="s">
        <v>1198</v>
      </c>
      <c r="F124" s="832" t="s">
        <v>1186</v>
      </c>
      <c r="G124" s="832" t="s">
        <v>1337</v>
      </c>
      <c r="H124" s="832" t="s">
        <v>583</v>
      </c>
      <c r="I124" s="832" t="s">
        <v>1338</v>
      </c>
      <c r="J124" s="832" t="s">
        <v>1339</v>
      </c>
      <c r="K124" s="832" t="s">
        <v>1340</v>
      </c>
      <c r="L124" s="835">
        <v>1659.44</v>
      </c>
      <c r="M124" s="835">
        <v>3318.88</v>
      </c>
      <c r="N124" s="832">
        <v>2</v>
      </c>
      <c r="O124" s="836">
        <v>2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11</v>
      </c>
      <c r="B125" s="832" t="s">
        <v>1183</v>
      </c>
      <c r="C125" s="832" t="s">
        <v>1189</v>
      </c>
      <c r="D125" s="833" t="s">
        <v>2119</v>
      </c>
      <c r="E125" s="834" t="s">
        <v>1198</v>
      </c>
      <c r="F125" s="832" t="s">
        <v>1186</v>
      </c>
      <c r="G125" s="832" t="s">
        <v>1337</v>
      </c>
      <c r="H125" s="832" t="s">
        <v>583</v>
      </c>
      <c r="I125" s="832" t="s">
        <v>1431</v>
      </c>
      <c r="J125" s="832" t="s">
        <v>1432</v>
      </c>
      <c r="K125" s="832" t="s">
        <v>1433</v>
      </c>
      <c r="L125" s="835">
        <v>1659.44</v>
      </c>
      <c r="M125" s="835">
        <v>1659.44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11</v>
      </c>
      <c r="B126" s="832" t="s">
        <v>1183</v>
      </c>
      <c r="C126" s="832" t="s">
        <v>1189</v>
      </c>
      <c r="D126" s="833" t="s">
        <v>2119</v>
      </c>
      <c r="E126" s="834" t="s">
        <v>1202</v>
      </c>
      <c r="F126" s="832" t="s">
        <v>1184</v>
      </c>
      <c r="G126" s="832" t="s">
        <v>1434</v>
      </c>
      <c r="H126" s="832" t="s">
        <v>583</v>
      </c>
      <c r="I126" s="832" t="s">
        <v>1435</v>
      </c>
      <c r="J126" s="832" t="s">
        <v>1436</v>
      </c>
      <c r="K126" s="832" t="s">
        <v>1437</v>
      </c>
      <c r="L126" s="835">
        <v>23.49</v>
      </c>
      <c r="M126" s="835">
        <v>46.98</v>
      </c>
      <c r="N126" s="832">
        <v>2</v>
      </c>
      <c r="O126" s="836">
        <v>1</v>
      </c>
      <c r="P126" s="835">
        <v>46.98</v>
      </c>
      <c r="Q126" s="837">
        <v>1</v>
      </c>
      <c r="R126" s="832">
        <v>2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11</v>
      </c>
      <c r="B127" s="832" t="s">
        <v>1183</v>
      </c>
      <c r="C127" s="832" t="s">
        <v>1189</v>
      </c>
      <c r="D127" s="833" t="s">
        <v>2119</v>
      </c>
      <c r="E127" s="834" t="s">
        <v>1202</v>
      </c>
      <c r="F127" s="832" t="s">
        <v>1184</v>
      </c>
      <c r="G127" s="832" t="s">
        <v>1438</v>
      </c>
      <c r="H127" s="832" t="s">
        <v>583</v>
      </c>
      <c r="I127" s="832" t="s">
        <v>1439</v>
      </c>
      <c r="J127" s="832" t="s">
        <v>1440</v>
      </c>
      <c r="K127" s="832" t="s">
        <v>1441</v>
      </c>
      <c r="L127" s="835">
        <v>0</v>
      </c>
      <c r="M127" s="835">
        <v>0</v>
      </c>
      <c r="N127" s="832">
        <v>2</v>
      </c>
      <c r="O127" s="836">
        <v>0.5</v>
      </c>
      <c r="P127" s="835">
        <v>0</v>
      </c>
      <c r="Q127" s="837"/>
      <c r="R127" s="832">
        <v>2</v>
      </c>
      <c r="S127" s="837">
        <v>1</v>
      </c>
      <c r="T127" s="836">
        <v>0.5</v>
      </c>
      <c r="U127" s="838">
        <v>1</v>
      </c>
    </row>
    <row r="128" spans="1:21" ht="14.4" customHeight="1" x14ac:dyDescent="0.3">
      <c r="A128" s="831">
        <v>11</v>
      </c>
      <c r="B128" s="832" t="s">
        <v>1183</v>
      </c>
      <c r="C128" s="832" t="s">
        <v>1189</v>
      </c>
      <c r="D128" s="833" t="s">
        <v>2119</v>
      </c>
      <c r="E128" s="834" t="s">
        <v>1202</v>
      </c>
      <c r="F128" s="832" t="s">
        <v>1184</v>
      </c>
      <c r="G128" s="832" t="s">
        <v>1273</v>
      </c>
      <c r="H128" s="832" t="s">
        <v>583</v>
      </c>
      <c r="I128" s="832" t="s">
        <v>1274</v>
      </c>
      <c r="J128" s="832" t="s">
        <v>1275</v>
      </c>
      <c r="K128" s="832" t="s">
        <v>1276</v>
      </c>
      <c r="L128" s="835">
        <v>52.87</v>
      </c>
      <c r="M128" s="835">
        <v>158.60999999999999</v>
      </c>
      <c r="N128" s="832">
        <v>3</v>
      </c>
      <c r="O128" s="836">
        <v>1.5</v>
      </c>
      <c r="P128" s="835">
        <v>158.60999999999999</v>
      </c>
      <c r="Q128" s="837">
        <v>1</v>
      </c>
      <c r="R128" s="832">
        <v>3</v>
      </c>
      <c r="S128" s="837">
        <v>1</v>
      </c>
      <c r="T128" s="836">
        <v>1.5</v>
      </c>
      <c r="U128" s="838">
        <v>1</v>
      </c>
    </row>
    <row r="129" spans="1:21" ht="14.4" customHeight="1" x14ac:dyDescent="0.3">
      <c r="A129" s="831">
        <v>11</v>
      </c>
      <c r="B129" s="832" t="s">
        <v>1183</v>
      </c>
      <c r="C129" s="832" t="s">
        <v>1189</v>
      </c>
      <c r="D129" s="833" t="s">
        <v>2119</v>
      </c>
      <c r="E129" s="834" t="s">
        <v>1202</v>
      </c>
      <c r="F129" s="832" t="s">
        <v>1184</v>
      </c>
      <c r="G129" s="832" t="s">
        <v>1273</v>
      </c>
      <c r="H129" s="832" t="s">
        <v>583</v>
      </c>
      <c r="I129" s="832" t="s">
        <v>1442</v>
      </c>
      <c r="J129" s="832" t="s">
        <v>1443</v>
      </c>
      <c r="K129" s="832" t="s">
        <v>1444</v>
      </c>
      <c r="L129" s="835">
        <v>46.99</v>
      </c>
      <c r="M129" s="835">
        <v>140.97</v>
      </c>
      <c r="N129" s="832">
        <v>3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11</v>
      </c>
      <c r="B130" s="832" t="s">
        <v>1183</v>
      </c>
      <c r="C130" s="832" t="s">
        <v>1189</v>
      </c>
      <c r="D130" s="833" t="s">
        <v>2119</v>
      </c>
      <c r="E130" s="834" t="s">
        <v>1202</v>
      </c>
      <c r="F130" s="832" t="s">
        <v>1184</v>
      </c>
      <c r="G130" s="832" t="s">
        <v>1445</v>
      </c>
      <c r="H130" s="832" t="s">
        <v>583</v>
      </c>
      <c r="I130" s="832" t="s">
        <v>1446</v>
      </c>
      <c r="J130" s="832" t="s">
        <v>1447</v>
      </c>
      <c r="K130" s="832" t="s">
        <v>1448</v>
      </c>
      <c r="L130" s="835">
        <v>106.47</v>
      </c>
      <c r="M130" s="835">
        <v>532.34999999999991</v>
      </c>
      <c r="N130" s="832">
        <v>5</v>
      </c>
      <c r="O130" s="836">
        <v>1.5</v>
      </c>
      <c r="P130" s="835">
        <v>532.34999999999991</v>
      </c>
      <c r="Q130" s="837">
        <v>1</v>
      </c>
      <c r="R130" s="832">
        <v>5</v>
      </c>
      <c r="S130" s="837">
        <v>1</v>
      </c>
      <c r="T130" s="836">
        <v>1.5</v>
      </c>
      <c r="U130" s="838">
        <v>1</v>
      </c>
    </row>
    <row r="131" spans="1:21" ht="14.4" customHeight="1" x14ac:dyDescent="0.3">
      <c r="A131" s="831">
        <v>11</v>
      </c>
      <c r="B131" s="832" t="s">
        <v>1183</v>
      </c>
      <c r="C131" s="832" t="s">
        <v>1189</v>
      </c>
      <c r="D131" s="833" t="s">
        <v>2119</v>
      </c>
      <c r="E131" s="834" t="s">
        <v>1202</v>
      </c>
      <c r="F131" s="832" t="s">
        <v>1184</v>
      </c>
      <c r="G131" s="832" t="s">
        <v>1293</v>
      </c>
      <c r="H131" s="832" t="s">
        <v>583</v>
      </c>
      <c r="I131" s="832" t="s">
        <v>1294</v>
      </c>
      <c r="J131" s="832" t="s">
        <v>1295</v>
      </c>
      <c r="K131" s="832" t="s">
        <v>1296</v>
      </c>
      <c r="L131" s="835">
        <v>159.71</v>
      </c>
      <c r="M131" s="835">
        <v>798.55</v>
      </c>
      <c r="N131" s="832">
        <v>5</v>
      </c>
      <c r="O131" s="836">
        <v>2</v>
      </c>
      <c r="P131" s="835">
        <v>319.42</v>
      </c>
      <c r="Q131" s="837">
        <v>0.4</v>
      </c>
      <c r="R131" s="832">
        <v>2</v>
      </c>
      <c r="S131" s="837">
        <v>0.4</v>
      </c>
      <c r="T131" s="836">
        <v>1</v>
      </c>
      <c r="U131" s="838">
        <v>0.5</v>
      </c>
    </row>
    <row r="132" spans="1:21" ht="14.4" customHeight="1" x14ac:dyDescent="0.3">
      <c r="A132" s="831">
        <v>11</v>
      </c>
      <c r="B132" s="832" t="s">
        <v>1183</v>
      </c>
      <c r="C132" s="832" t="s">
        <v>1189</v>
      </c>
      <c r="D132" s="833" t="s">
        <v>2119</v>
      </c>
      <c r="E132" s="834" t="s">
        <v>1202</v>
      </c>
      <c r="F132" s="832" t="s">
        <v>1184</v>
      </c>
      <c r="G132" s="832" t="s">
        <v>1297</v>
      </c>
      <c r="H132" s="832" t="s">
        <v>583</v>
      </c>
      <c r="I132" s="832" t="s">
        <v>1298</v>
      </c>
      <c r="J132" s="832" t="s">
        <v>1299</v>
      </c>
      <c r="K132" s="832" t="s">
        <v>1300</v>
      </c>
      <c r="L132" s="835">
        <v>73.989999999999995</v>
      </c>
      <c r="M132" s="835">
        <v>73.989999999999995</v>
      </c>
      <c r="N132" s="832">
        <v>1</v>
      </c>
      <c r="O132" s="836">
        <v>0.5</v>
      </c>
      <c r="P132" s="835">
        <v>73.989999999999995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11</v>
      </c>
      <c r="B133" s="832" t="s">
        <v>1183</v>
      </c>
      <c r="C133" s="832" t="s">
        <v>1189</v>
      </c>
      <c r="D133" s="833" t="s">
        <v>2119</v>
      </c>
      <c r="E133" s="834" t="s">
        <v>1202</v>
      </c>
      <c r="F133" s="832" t="s">
        <v>1184</v>
      </c>
      <c r="G133" s="832" t="s">
        <v>1301</v>
      </c>
      <c r="H133" s="832" t="s">
        <v>583</v>
      </c>
      <c r="I133" s="832" t="s">
        <v>1449</v>
      </c>
      <c r="J133" s="832" t="s">
        <v>1303</v>
      </c>
      <c r="K133" s="832" t="s">
        <v>1304</v>
      </c>
      <c r="L133" s="835">
        <v>1776.68</v>
      </c>
      <c r="M133" s="835">
        <v>14213.44</v>
      </c>
      <c r="N133" s="832">
        <v>8</v>
      </c>
      <c r="O133" s="836">
        <v>4</v>
      </c>
      <c r="P133" s="835">
        <v>12436.76</v>
      </c>
      <c r="Q133" s="837">
        <v>0.875</v>
      </c>
      <c r="R133" s="832">
        <v>7</v>
      </c>
      <c r="S133" s="837">
        <v>0.875</v>
      </c>
      <c r="T133" s="836">
        <v>3.5</v>
      </c>
      <c r="U133" s="838">
        <v>0.875</v>
      </c>
    </row>
    <row r="134" spans="1:21" ht="14.4" customHeight="1" x14ac:dyDescent="0.3">
      <c r="A134" s="831">
        <v>11</v>
      </c>
      <c r="B134" s="832" t="s">
        <v>1183</v>
      </c>
      <c r="C134" s="832" t="s">
        <v>1189</v>
      </c>
      <c r="D134" s="833" t="s">
        <v>2119</v>
      </c>
      <c r="E134" s="834" t="s">
        <v>1202</v>
      </c>
      <c r="F134" s="832" t="s">
        <v>1184</v>
      </c>
      <c r="G134" s="832" t="s">
        <v>1450</v>
      </c>
      <c r="H134" s="832" t="s">
        <v>618</v>
      </c>
      <c r="I134" s="832" t="s">
        <v>1451</v>
      </c>
      <c r="J134" s="832" t="s">
        <v>1452</v>
      </c>
      <c r="K134" s="832" t="s">
        <v>1453</v>
      </c>
      <c r="L134" s="835">
        <v>0</v>
      </c>
      <c r="M134" s="835">
        <v>0</v>
      </c>
      <c r="N134" s="832">
        <v>1</v>
      </c>
      <c r="O134" s="836">
        <v>0.5</v>
      </c>
      <c r="P134" s="835">
        <v>0</v>
      </c>
      <c r="Q134" s="837"/>
      <c r="R134" s="832">
        <v>1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11</v>
      </c>
      <c r="B135" s="832" t="s">
        <v>1183</v>
      </c>
      <c r="C135" s="832" t="s">
        <v>1189</v>
      </c>
      <c r="D135" s="833" t="s">
        <v>2119</v>
      </c>
      <c r="E135" s="834" t="s">
        <v>1202</v>
      </c>
      <c r="F135" s="832" t="s">
        <v>1184</v>
      </c>
      <c r="G135" s="832" t="s">
        <v>1454</v>
      </c>
      <c r="H135" s="832" t="s">
        <v>583</v>
      </c>
      <c r="I135" s="832" t="s">
        <v>1455</v>
      </c>
      <c r="J135" s="832" t="s">
        <v>1456</v>
      </c>
      <c r="K135" s="832" t="s">
        <v>1457</v>
      </c>
      <c r="L135" s="835">
        <v>21.92</v>
      </c>
      <c r="M135" s="835">
        <v>21.92</v>
      </c>
      <c r="N135" s="832">
        <v>1</v>
      </c>
      <c r="O135" s="836">
        <v>0.5</v>
      </c>
      <c r="P135" s="835">
        <v>21.92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11</v>
      </c>
      <c r="B136" s="832" t="s">
        <v>1183</v>
      </c>
      <c r="C136" s="832" t="s">
        <v>1189</v>
      </c>
      <c r="D136" s="833" t="s">
        <v>2119</v>
      </c>
      <c r="E136" s="834" t="s">
        <v>1202</v>
      </c>
      <c r="F136" s="832" t="s">
        <v>1184</v>
      </c>
      <c r="G136" s="832" t="s">
        <v>1313</v>
      </c>
      <c r="H136" s="832" t="s">
        <v>583</v>
      </c>
      <c r="I136" s="832" t="s">
        <v>1379</v>
      </c>
      <c r="J136" s="832" t="s">
        <v>1380</v>
      </c>
      <c r="K136" s="832" t="s">
        <v>1381</v>
      </c>
      <c r="L136" s="835">
        <v>311.02</v>
      </c>
      <c r="M136" s="835">
        <v>7153.4599999999991</v>
      </c>
      <c r="N136" s="832">
        <v>23</v>
      </c>
      <c r="O136" s="836">
        <v>7.5</v>
      </c>
      <c r="P136" s="835">
        <v>3421.22</v>
      </c>
      <c r="Q136" s="837">
        <v>0.47826086956521741</v>
      </c>
      <c r="R136" s="832">
        <v>11</v>
      </c>
      <c r="S136" s="837">
        <v>0.47826086956521741</v>
      </c>
      <c r="T136" s="836">
        <v>3</v>
      </c>
      <c r="U136" s="838">
        <v>0.4</v>
      </c>
    </row>
    <row r="137" spans="1:21" ht="14.4" customHeight="1" x14ac:dyDescent="0.3">
      <c r="A137" s="831">
        <v>11</v>
      </c>
      <c r="B137" s="832" t="s">
        <v>1183</v>
      </c>
      <c r="C137" s="832" t="s">
        <v>1189</v>
      </c>
      <c r="D137" s="833" t="s">
        <v>2119</v>
      </c>
      <c r="E137" s="834" t="s">
        <v>1202</v>
      </c>
      <c r="F137" s="832" t="s">
        <v>1184</v>
      </c>
      <c r="G137" s="832" t="s">
        <v>1313</v>
      </c>
      <c r="H137" s="832" t="s">
        <v>583</v>
      </c>
      <c r="I137" s="832" t="s">
        <v>1385</v>
      </c>
      <c r="J137" s="832" t="s">
        <v>1315</v>
      </c>
      <c r="K137" s="832" t="s">
        <v>1386</v>
      </c>
      <c r="L137" s="835">
        <v>387.73</v>
      </c>
      <c r="M137" s="835">
        <v>1550.92</v>
      </c>
      <c r="N137" s="832">
        <v>4</v>
      </c>
      <c r="O137" s="836">
        <v>1.5</v>
      </c>
      <c r="P137" s="835">
        <v>775.46</v>
      </c>
      <c r="Q137" s="837">
        <v>0.5</v>
      </c>
      <c r="R137" s="832">
        <v>2</v>
      </c>
      <c r="S137" s="837">
        <v>0.5</v>
      </c>
      <c r="T137" s="836">
        <v>0.5</v>
      </c>
      <c r="U137" s="838">
        <v>0.33333333333333331</v>
      </c>
    </row>
    <row r="138" spans="1:21" ht="14.4" customHeight="1" x14ac:dyDescent="0.3">
      <c r="A138" s="831">
        <v>11</v>
      </c>
      <c r="B138" s="832" t="s">
        <v>1183</v>
      </c>
      <c r="C138" s="832" t="s">
        <v>1189</v>
      </c>
      <c r="D138" s="833" t="s">
        <v>2119</v>
      </c>
      <c r="E138" s="834" t="s">
        <v>1202</v>
      </c>
      <c r="F138" s="832" t="s">
        <v>1184</v>
      </c>
      <c r="G138" s="832" t="s">
        <v>1317</v>
      </c>
      <c r="H138" s="832" t="s">
        <v>583</v>
      </c>
      <c r="I138" s="832" t="s">
        <v>1458</v>
      </c>
      <c r="J138" s="832" t="s">
        <v>1319</v>
      </c>
      <c r="K138" s="832" t="s">
        <v>1459</v>
      </c>
      <c r="L138" s="835">
        <v>299.83999999999997</v>
      </c>
      <c r="M138" s="835">
        <v>599.67999999999995</v>
      </c>
      <c r="N138" s="832">
        <v>2</v>
      </c>
      <c r="O138" s="836">
        <v>0.5</v>
      </c>
      <c r="P138" s="835">
        <v>599.67999999999995</v>
      </c>
      <c r="Q138" s="837">
        <v>1</v>
      </c>
      <c r="R138" s="832">
        <v>2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11</v>
      </c>
      <c r="B139" s="832" t="s">
        <v>1183</v>
      </c>
      <c r="C139" s="832" t="s">
        <v>1189</v>
      </c>
      <c r="D139" s="833" t="s">
        <v>2119</v>
      </c>
      <c r="E139" s="834" t="s">
        <v>1202</v>
      </c>
      <c r="F139" s="832" t="s">
        <v>1184</v>
      </c>
      <c r="G139" s="832" t="s">
        <v>1460</v>
      </c>
      <c r="H139" s="832" t="s">
        <v>583</v>
      </c>
      <c r="I139" s="832" t="s">
        <v>1461</v>
      </c>
      <c r="J139" s="832" t="s">
        <v>1462</v>
      </c>
      <c r="K139" s="832" t="s">
        <v>1463</v>
      </c>
      <c r="L139" s="835">
        <v>154.36000000000001</v>
      </c>
      <c r="M139" s="835">
        <v>308.72000000000003</v>
      </c>
      <c r="N139" s="832">
        <v>2</v>
      </c>
      <c r="O139" s="836">
        <v>0.5</v>
      </c>
      <c r="P139" s="835">
        <v>308.72000000000003</v>
      </c>
      <c r="Q139" s="837">
        <v>1</v>
      </c>
      <c r="R139" s="832">
        <v>2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11</v>
      </c>
      <c r="B140" s="832" t="s">
        <v>1183</v>
      </c>
      <c r="C140" s="832" t="s">
        <v>1189</v>
      </c>
      <c r="D140" s="833" t="s">
        <v>2119</v>
      </c>
      <c r="E140" s="834" t="s">
        <v>1202</v>
      </c>
      <c r="F140" s="832" t="s">
        <v>1185</v>
      </c>
      <c r="G140" s="832" t="s">
        <v>1321</v>
      </c>
      <c r="H140" s="832" t="s">
        <v>583</v>
      </c>
      <c r="I140" s="832" t="s">
        <v>1464</v>
      </c>
      <c r="J140" s="832" t="s">
        <v>1465</v>
      </c>
      <c r="K140" s="832"/>
      <c r="L140" s="835">
        <v>0</v>
      </c>
      <c r="M140" s="835">
        <v>0</v>
      </c>
      <c r="N140" s="832">
        <v>1</v>
      </c>
      <c r="O140" s="836">
        <v>1</v>
      </c>
      <c r="P140" s="835">
        <v>0</v>
      </c>
      <c r="Q140" s="837"/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11</v>
      </c>
      <c r="B141" s="832" t="s">
        <v>1183</v>
      </c>
      <c r="C141" s="832" t="s">
        <v>1189</v>
      </c>
      <c r="D141" s="833" t="s">
        <v>2119</v>
      </c>
      <c r="E141" s="834" t="s">
        <v>1202</v>
      </c>
      <c r="F141" s="832" t="s">
        <v>1186</v>
      </c>
      <c r="G141" s="832" t="s">
        <v>1321</v>
      </c>
      <c r="H141" s="832" t="s">
        <v>583</v>
      </c>
      <c r="I141" s="832" t="s">
        <v>1322</v>
      </c>
      <c r="J141" s="832" t="s">
        <v>1323</v>
      </c>
      <c r="K141" s="832" t="s">
        <v>1324</v>
      </c>
      <c r="L141" s="835">
        <v>0</v>
      </c>
      <c r="M141" s="835">
        <v>0</v>
      </c>
      <c r="N141" s="832">
        <v>4</v>
      </c>
      <c r="O141" s="836">
        <v>3</v>
      </c>
      <c r="P141" s="835"/>
      <c r="Q141" s="837"/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11</v>
      </c>
      <c r="B142" s="832" t="s">
        <v>1183</v>
      </c>
      <c r="C142" s="832" t="s">
        <v>1189</v>
      </c>
      <c r="D142" s="833" t="s">
        <v>2119</v>
      </c>
      <c r="E142" s="834" t="s">
        <v>1202</v>
      </c>
      <c r="F142" s="832" t="s">
        <v>1186</v>
      </c>
      <c r="G142" s="832" t="s">
        <v>1222</v>
      </c>
      <c r="H142" s="832" t="s">
        <v>583</v>
      </c>
      <c r="I142" s="832" t="s">
        <v>1325</v>
      </c>
      <c r="J142" s="832" t="s">
        <v>1326</v>
      </c>
      <c r="K142" s="832" t="s">
        <v>1327</v>
      </c>
      <c r="L142" s="835">
        <v>600</v>
      </c>
      <c r="M142" s="835">
        <v>600</v>
      </c>
      <c r="N142" s="832">
        <v>1</v>
      </c>
      <c r="O142" s="836">
        <v>1</v>
      </c>
      <c r="P142" s="835">
        <v>600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11</v>
      </c>
      <c r="B143" s="832" t="s">
        <v>1183</v>
      </c>
      <c r="C143" s="832" t="s">
        <v>1189</v>
      </c>
      <c r="D143" s="833" t="s">
        <v>2119</v>
      </c>
      <c r="E143" s="834" t="s">
        <v>1202</v>
      </c>
      <c r="F143" s="832" t="s">
        <v>1186</v>
      </c>
      <c r="G143" s="832" t="s">
        <v>1222</v>
      </c>
      <c r="H143" s="832" t="s">
        <v>583</v>
      </c>
      <c r="I143" s="832" t="s">
        <v>1466</v>
      </c>
      <c r="J143" s="832" t="s">
        <v>1467</v>
      </c>
      <c r="K143" s="832" t="s">
        <v>1468</v>
      </c>
      <c r="L143" s="835">
        <v>590</v>
      </c>
      <c r="M143" s="835">
        <v>590</v>
      </c>
      <c r="N143" s="832">
        <v>1</v>
      </c>
      <c r="O143" s="836">
        <v>1</v>
      </c>
      <c r="P143" s="835">
        <v>590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" customHeight="1" x14ac:dyDescent="0.3">
      <c r="A144" s="831">
        <v>11</v>
      </c>
      <c r="B144" s="832" t="s">
        <v>1183</v>
      </c>
      <c r="C144" s="832" t="s">
        <v>1189</v>
      </c>
      <c r="D144" s="833" t="s">
        <v>2119</v>
      </c>
      <c r="E144" s="834" t="s">
        <v>1202</v>
      </c>
      <c r="F144" s="832" t="s">
        <v>1186</v>
      </c>
      <c r="G144" s="832" t="s">
        <v>1246</v>
      </c>
      <c r="H144" s="832" t="s">
        <v>583</v>
      </c>
      <c r="I144" s="832" t="s">
        <v>1247</v>
      </c>
      <c r="J144" s="832" t="s">
        <v>1248</v>
      </c>
      <c r="K144" s="832" t="s">
        <v>1249</v>
      </c>
      <c r="L144" s="835">
        <v>200</v>
      </c>
      <c r="M144" s="835">
        <v>1200</v>
      </c>
      <c r="N144" s="832">
        <v>6</v>
      </c>
      <c r="O144" s="836">
        <v>3</v>
      </c>
      <c r="P144" s="835">
        <v>1200</v>
      </c>
      <c r="Q144" s="837">
        <v>1</v>
      </c>
      <c r="R144" s="832">
        <v>6</v>
      </c>
      <c r="S144" s="837">
        <v>1</v>
      </c>
      <c r="T144" s="836">
        <v>3</v>
      </c>
      <c r="U144" s="838">
        <v>1</v>
      </c>
    </row>
    <row r="145" spans="1:21" ht="14.4" customHeight="1" x14ac:dyDescent="0.3">
      <c r="A145" s="831">
        <v>11</v>
      </c>
      <c r="B145" s="832" t="s">
        <v>1183</v>
      </c>
      <c r="C145" s="832" t="s">
        <v>1189</v>
      </c>
      <c r="D145" s="833" t="s">
        <v>2119</v>
      </c>
      <c r="E145" s="834" t="s">
        <v>1202</v>
      </c>
      <c r="F145" s="832" t="s">
        <v>1186</v>
      </c>
      <c r="G145" s="832" t="s">
        <v>1246</v>
      </c>
      <c r="H145" s="832" t="s">
        <v>583</v>
      </c>
      <c r="I145" s="832" t="s">
        <v>1469</v>
      </c>
      <c r="J145" s="832" t="s">
        <v>1470</v>
      </c>
      <c r="K145" s="832" t="s">
        <v>1471</v>
      </c>
      <c r="L145" s="835">
        <v>300</v>
      </c>
      <c r="M145" s="835">
        <v>600</v>
      </c>
      <c r="N145" s="832">
        <v>2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11</v>
      </c>
      <c r="B146" s="832" t="s">
        <v>1183</v>
      </c>
      <c r="C146" s="832" t="s">
        <v>1189</v>
      </c>
      <c r="D146" s="833" t="s">
        <v>2119</v>
      </c>
      <c r="E146" s="834" t="s">
        <v>1202</v>
      </c>
      <c r="F146" s="832" t="s">
        <v>1186</v>
      </c>
      <c r="G146" s="832" t="s">
        <v>1337</v>
      </c>
      <c r="H146" s="832" t="s">
        <v>583</v>
      </c>
      <c r="I146" s="832" t="s">
        <v>1472</v>
      </c>
      <c r="J146" s="832" t="s">
        <v>1473</v>
      </c>
      <c r="K146" s="832" t="s">
        <v>1474</v>
      </c>
      <c r="L146" s="835">
        <v>1659.44</v>
      </c>
      <c r="M146" s="835">
        <v>3318.88</v>
      </c>
      <c r="N146" s="832">
        <v>2</v>
      </c>
      <c r="O146" s="836">
        <v>2</v>
      </c>
      <c r="P146" s="835">
        <v>1659.44</v>
      </c>
      <c r="Q146" s="837">
        <v>0.5</v>
      </c>
      <c r="R146" s="832">
        <v>1</v>
      </c>
      <c r="S146" s="837">
        <v>0.5</v>
      </c>
      <c r="T146" s="836">
        <v>1</v>
      </c>
      <c r="U146" s="838">
        <v>0.5</v>
      </c>
    </row>
    <row r="147" spans="1:21" ht="14.4" customHeight="1" x14ac:dyDescent="0.3">
      <c r="A147" s="831">
        <v>11</v>
      </c>
      <c r="B147" s="832" t="s">
        <v>1183</v>
      </c>
      <c r="C147" s="832" t="s">
        <v>1189</v>
      </c>
      <c r="D147" s="833" t="s">
        <v>2119</v>
      </c>
      <c r="E147" s="834" t="s">
        <v>1202</v>
      </c>
      <c r="F147" s="832" t="s">
        <v>1186</v>
      </c>
      <c r="G147" s="832" t="s">
        <v>1337</v>
      </c>
      <c r="H147" s="832" t="s">
        <v>583</v>
      </c>
      <c r="I147" s="832" t="s">
        <v>1475</v>
      </c>
      <c r="J147" s="832" t="s">
        <v>1476</v>
      </c>
      <c r="K147" s="832" t="s">
        <v>1477</v>
      </c>
      <c r="L147" s="835">
        <v>331.89</v>
      </c>
      <c r="M147" s="835">
        <v>331.89</v>
      </c>
      <c r="N147" s="832">
        <v>1</v>
      </c>
      <c r="O147" s="836">
        <v>1</v>
      </c>
      <c r="P147" s="835">
        <v>331.89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11</v>
      </c>
      <c r="B148" s="832" t="s">
        <v>1183</v>
      </c>
      <c r="C148" s="832" t="s">
        <v>1189</v>
      </c>
      <c r="D148" s="833" t="s">
        <v>2119</v>
      </c>
      <c r="E148" s="834" t="s">
        <v>1204</v>
      </c>
      <c r="F148" s="832" t="s">
        <v>1184</v>
      </c>
      <c r="G148" s="832" t="s">
        <v>1478</v>
      </c>
      <c r="H148" s="832" t="s">
        <v>583</v>
      </c>
      <c r="I148" s="832" t="s">
        <v>1479</v>
      </c>
      <c r="J148" s="832" t="s">
        <v>1480</v>
      </c>
      <c r="K148" s="832" t="s">
        <v>1481</v>
      </c>
      <c r="L148" s="835">
        <v>0</v>
      </c>
      <c r="M148" s="835">
        <v>0</v>
      </c>
      <c r="N148" s="832">
        <v>2</v>
      </c>
      <c r="O148" s="836">
        <v>0.5</v>
      </c>
      <c r="P148" s="835"/>
      <c r="Q148" s="837"/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11</v>
      </c>
      <c r="B149" s="832" t="s">
        <v>1183</v>
      </c>
      <c r="C149" s="832" t="s">
        <v>1189</v>
      </c>
      <c r="D149" s="833" t="s">
        <v>2119</v>
      </c>
      <c r="E149" s="834" t="s">
        <v>1204</v>
      </c>
      <c r="F149" s="832" t="s">
        <v>1184</v>
      </c>
      <c r="G149" s="832" t="s">
        <v>1250</v>
      </c>
      <c r="H149" s="832" t="s">
        <v>618</v>
      </c>
      <c r="I149" s="832" t="s">
        <v>1050</v>
      </c>
      <c r="J149" s="832" t="s">
        <v>1051</v>
      </c>
      <c r="K149" s="832" t="s">
        <v>1052</v>
      </c>
      <c r="L149" s="835">
        <v>170.52</v>
      </c>
      <c r="M149" s="835">
        <v>1193.6400000000001</v>
      </c>
      <c r="N149" s="832">
        <v>7</v>
      </c>
      <c r="O149" s="836">
        <v>2</v>
      </c>
      <c r="P149" s="835">
        <v>1023.1200000000001</v>
      </c>
      <c r="Q149" s="837">
        <v>0.85714285714285721</v>
      </c>
      <c r="R149" s="832">
        <v>6</v>
      </c>
      <c r="S149" s="837">
        <v>0.8571428571428571</v>
      </c>
      <c r="T149" s="836">
        <v>1.5</v>
      </c>
      <c r="U149" s="838">
        <v>0.75</v>
      </c>
    </row>
    <row r="150" spans="1:21" ht="14.4" customHeight="1" x14ac:dyDescent="0.3">
      <c r="A150" s="831">
        <v>11</v>
      </c>
      <c r="B150" s="832" t="s">
        <v>1183</v>
      </c>
      <c r="C150" s="832" t="s">
        <v>1189</v>
      </c>
      <c r="D150" s="833" t="s">
        <v>2119</v>
      </c>
      <c r="E150" s="834" t="s">
        <v>1204</v>
      </c>
      <c r="F150" s="832" t="s">
        <v>1184</v>
      </c>
      <c r="G150" s="832" t="s">
        <v>1250</v>
      </c>
      <c r="H150" s="832" t="s">
        <v>618</v>
      </c>
      <c r="I150" s="832" t="s">
        <v>1251</v>
      </c>
      <c r="J150" s="832" t="s">
        <v>1051</v>
      </c>
      <c r="K150" s="832" t="s">
        <v>1252</v>
      </c>
      <c r="L150" s="835">
        <v>272.83</v>
      </c>
      <c r="M150" s="835">
        <v>545.66</v>
      </c>
      <c r="N150" s="832">
        <v>2</v>
      </c>
      <c r="O150" s="836">
        <v>0.5</v>
      </c>
      <c r="P150" s="835">
        <v>545.66</v>
      </c>
      <c r="Q150" s="837">
        <v>1</v>
      </c>
      <c r="R150" s="832">
        <v>2</v>
      </c>
      <c r="S150" s="837">
        <v>1</v>
      </c>
      <c r="T150" s="836">
        <v>0.5</v>
      </c>
      <c r="U150" s="838">
        <v>1</v>
      </c>
    </row>
    <row r="151" spans="1:21" ht="14.4" customHeight="1" x14ac:dyDescent="0.3">
      <c r="A151" s="831">
        <v>11</v>
      </c>
      <c r="B151" s="832" t="s">
        <v>1183</v>
      </c>
      <c r="C151" s="832" t="s">
        <v>1189</v>
      </c>
      <c r="D151" s="833" t="s">
        <v>2119</v>
      </c>
      <c r="E151" s="834" t="s">
        <v>1204</v>
      </c>
      <c r="F151" s="832" t="s">
        <v>1184</v>
      </c>
      <c r="G151" s="832" t="s">
        <v>1482</v>
      </c>
      <c r="H151" s="832" t="s">
        <v>583</v>
      </c>
      <c r="I151" s="832" t="s">
        <v>1483</v>
      </c>
      <c r="J151" s="832" t="s">
        <v>1484</v>
      </c>
      <c r="K151" s="832" t="s">
        <v>1485</v>
      </c>
      <c r="L151" s="835">
        <v>1017.48</v>
      </c>
      <c r="M151" s="835">
        <v>1017.48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11</v>
      </c>
      <c r="B152" s="832" t="s">
        <v>1183</v>
      </c>
      <c r="C152" s="832" t="s">
        <v>1189</v>
      </c>
      <c r="D152" s="833" t="s">
        <v>2119</v>
      </c>
      <c r="E152" s="834" t="s">
        <v>1204</v>
      </c>
      <c r="F152" s="832" t="s">
        <v>1184</v>
      </c>
      <c r="G152" s="832" t="s">
        <v>1486</v>
      </c>
      <c r="H152" s="832" t="s">
        <v>583</v>
      </c>
      <c r="I152" s="832" t="s">
        <v>1487</v>
      </c>
      <c r="J152" s="832" t="s">
        <v>1488</v>
      </c>
      <c r="K152" s="832" t="s">
        <v>1489</v>
      </c>
      <c r="L152" s="835">
        <v>23.51</v>
      </c>
      <c r="M152" s="835">
        <v>23.51</v>
      </c>
      <c r="N152" s="832">
        <v>1</v>
      </c>
      <c r="O152" s="836">
        <v>0.5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11</v>
      </c>
      <c r="B153" s="832" t="s">
        <v>1183</v>
      </c>
      <c r="C153" s="832" t="s">
        <v>1189</v>
      </c>
      <c r="D153" s="833" t="s">
        <v>2119</v>
      </c>
      <c r="E153" s="834" t="s">
        <v>1204</v>
      </c>
      <c r="F153" s="832" t="s">
        <v>1184</v>
      </c>
      <c r="G153" s="832" t="s">
        <v>1273</v>
      </c>
      <c r="H153" s="832" t="s">
        <v>583</v>
      </c>
      <c r="I153" s="832" t="s">
        <v>1349</v>
      </c>
      <c r="J153" s="832" t="s">
        <v>1350</v>
      </c>
      <c r="K153" s="832" t="s">
        <v>1351</v>
      </c>
      <c r="L153" s="835">
        <v>234.94</v>
      </c>
      <c r="M153" s="835">
        <v>939.76</v>
      </c>
      <c r="N153" s="832">
        <v>4</v>
      </c>
      <c r="O153" s="836">
        <v>3</v>
      </c>
      <c r="P153" s="835">
        <v>704.81999999999994</v>
      </c>
      <c r="Q153" s="837">
        <v>0.74999999999999989</v>
      </c>
      <c r="R153" s="832">
        <v>3</v>
      </c>
      <c r="S153" s="837">
        <v>0.75</v>
      </c>
      <c r="T153" s="836">
        <v>2</v>
      </c>
      <c r="U153" s="838">
        <v>0.66666666666666663</v>
      </c>
    </row>
    <row r="154" spans="1:21" ht="14.4" customHeight="1" x14ac:dyDescent="0.3">
      <c r="A154" s="831">
        <v>11</v>
      </c>
      <c r="B154" s="832" t="s">
        <v>1183</v>
      </c>
      <c r="C154" s="832" t="s">
        <v>1189</v>
      </c>
      <c r="D154" s="833" t="s">
        <v>2119</v>
      </c>
      <c r="E154" s="834" t="s">
        <v>1204</v>
      </c>
      <c r="F154" s="832" t="s">
        <v>1184</v>
      </c>
      <c r="G154" s="832" t="s">
        <v>1273</v>
      </c>
      <c r="H154" s="832" t="s">
        <v>583</v>
      </c>
      <c r="I154" s="832" t="s">
        <v>1490</v>
      </c>
      <c r="J154" s="832" t="s">
        <v>1491</v>
      </c>
      <c r="K154" s="832" t="s">
        <v>1492</v>
      </c>
      <c r="L154" s="835">
        <v>0</v>
      </c>
      <c r="M154" s="835">
        <v>0</v>
      </c>
      <c r="N154" s="832">
        <v>2</v>
      </c>
      <c r="O154" s="836">
        <v>0.5</v>
      </c>
      <c r="P154" s="835"/>
      <c r="Q154" s="837"/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11</v>
      </c>
      <c r="B155" s="832" t="s">
        <v>1183</v>
      </c>
      <c r="C155" s="832" t="s">
        <v>1189</v>
      </c>
      <c r="D155" s="833" t="s">
        <v>2119</v>
      </c>
      <c r="E155" s="834" t="s">
        <v>1204</v>
      </c>
      <c r="F155" s="832" t="s">
        <v>1184</v>
      </c>
      <c r="G155" s="832" t="s">
        <v>1273</v>
      </c>
      <c r="H155" s="832" t="s">
        <v>583</v>
      </c>
      <c r="I155" s="832" t="s">
        <v>1493</v>
      </c>
      <c r="J155" s="832" t="s">
        <v>1491</v>
      </c>
      <c r="K155" s="832" t="s">
        <v>1494</v>
      </c>
      <c r="L155" s="835">
        <v>0</v>
      </c>
      <c r="M155" s="835">
        <v>0</v>
      </c>
      <c r="N155" s="832">
        <v>1</v>
      </c>
      <c r="O155" s="836">
        <v>0.5</v>
      </c>
      <c r="P155" s="835">
        <v>0</v>
      </c>
      <c r="Q155" s="837"/>
      <c r="R155" s="832">
        <v>1</v>
      </c>
      <c r="S155" s="837">
        <v>1</v>
      </c>
      <c r="T155" s="836">
        <v>0.5</v>
      </c>
      <c r="U155" s="838">
        <v>1</v>
      </c>
    </row>
    <row r="156" spans="1:21" ht="14.4" customHeight="1" x14ac:dyDescent="0.3">
      <c r="A156" s="831">
        <v>11</v>
      </c>
      <c r="B156" s="832" t="s">
        <v>1183</v>
      </c>
      <c r="C156" s="832" t="s">
        <v>1189</v>
      </c>
      <c r="D156" s="833" t="s">
        <v>2119</v>
      </c>
      <c r="E156" s="834" t="s">
        <v>1204</v>
      </c>
      <c r="F156" s="832" t="s">
        <v>1184</v>
      </c>
      <c r="G156" s="832" t="s">
        <v>1273</v>
      </c>
      <c r="H156" s="832" t="s">
        <v>583</v>
      </c>
      <c r="I156" s="832" t="s">
        <v>1495</v>
      </c>
      <c r="J156" s="832" t="s">
        <v>1491</v>
      </c>
      <c r="K156" s="832" t="s">
        <v>1494</v>
      </c>
      <c r="L156" s="835">
        <v>0</v>
      </c>
      <c r="M156" s="835">
        <v>0</v>
      </c>
      <c r="N156" s="832">
        <v>1</v>
      </c>
      <c r="O156" s="836">
        <v>1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11</v>
      </c>
      <c r="B157" s="832" t="s">
        <v>1183</v>
      </c>
      <c r="C157" s="832" t="s">
        <v>1189</v>
      </c>
      <c r="D157" s="833" t="s">
        <v>2119</v>
      </c>
      <c r="E157" s="834" t="s">
        <v>1204</v>
      </c>
      <c r="F157" s="832" t="s">
        <v>1184</v>
      </c>
      <c r="G157" s="832" t="s">
        <v>1286</v>
      </c>
      <c r="H157" s="832" t="s">
        <v>583</v>
      </c>
      <c r="I157" s="832" t="s">
        <v>1496</v>
      </c>
      <c r="J157" s="832" t="s">
        <v>1288</v>
      </c>
      <c r="K157" s="832" t="s">
        <v>1497</v>
      </c>
      <c r="L157" s="835">
        <v>92.85</v>
      </c>
      <c r="M157" s="835">
        <v>92.85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11</v>
      </c>
      <c r="B158" s="832" t="s">
        <v>1183</v>
      </c>
      <c r="C158" s="832" t="s">
        <v>1189</v>
      </c>
      <c r="D158" s="833" t="s">
        <v>2119</v>
      </c>
      <c r="E158" s="834" t="s">
        <v>1204</v>
      </c>
      <c r="F158" s="832" t="s">
        <v>1184</v>
      </c>
      <c r="G158" s="832" t="s">
        <v>1498</v>
      </c>
      <c r="H158" s="832" t="s">
        <v>583</v>
      </c>
      <c r="I158" s="832" t="s">
        <v>1499</v>
      </c>
      <c r="J158" s="832" t="s">
        <v>1500</v>
      </c>
      <c r="K158" s="832" t="s">
        <v>1501</v>
      </c>
      <c r="L158" s="835">
        <v>0</v>
      </c>
      <c r="M158" s="835">
        <v>0</v>
      </c>
      <c r="N158" s="832">
        <v>34</v>
      </c>
      <c r="O158" s="836">
        <v>8</v>
      </c>
      <c r="P158" s="835">
        <v>0</v>
      </c>
      <c r="Q158" s="837"/>
      <c r="R158" s="832">
        <v>14</v>
      </c>
      <c r="S158" s="837">
        <v>0.41176470588235292</v>
      </c>
      <c r="T158" s="836">
        <v>3</v>
      </c>
      <c r="U158" s="838">
        <v>0.375</v>
      </c>
    </row>
    <row r="159" spans="1:21" ht="14.4" customHeight="1" x14ac:dyDescent="0.3">
      <c r="A159" s="831">
        <v>11</v>
      </c>
      <c r="B159" s="832" t="s">
        <v>1183</v>
      </c>
      <c r="C159" s="832" t="s">
        <v>1189</v>
      </c>
      <c r="D159" s="833" t="s">
        <v>2119</v>
      </c>
      <c r="E159" s="834" t="s">
        <v>1204</v>
      </c>
      <c r="F159" s="832" t="s">
        <v>1184</v>
      </c>
      <c r="G159" s="832" t="s">
        <v>1293</v>
      </c>
      <c r="H159" s="832" t="s">
        <v>583</v>
      </c>
      <c r="I159" s="832" t="s">
        <v>1294</v>
      </c>
      <c r="J159" s="832" t="s">
        <v>1295</v>
      </c>
      <c r="K159" s="832" t="s">
        <v>1296</v>
      </c>
      <c r="L159" s="835">
        <v>159.71</v>
      </c>
      <c r="M159" s="835">
        <v>958.26</v>
      </c>
      <c r="N159" s="832">
        <v>6</v>
      </c>
      <c r="O159" s="836">
        <v>1.5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11</v>
      </c>
      <c r="B160" s="832" t="s">
        <v>1183</v>
      </c>
      <c r="C160" s="832" t="s">
        <v>1189</v>
      </c>
      <c r="D160" s="833" t="s">
        <v>2119</v>
      </c>
      <c r="E160" s="834" t="s">
        <v>1204</v>
      </c>
      <c r="F160" s="832" t="s">
        <v>1184</v>
      </c>
      <c r="G160" s="832" t="s">
        <v>1293</v>
      </c>
      <c r="H160" s="832" t="s">
        <v>583</v>
      </c>
      <c r="I160" s="832" t="s">
        <v>1502</v>
      </c>
      <c r="J160" s="832" t="s">
        <v>1295</v>
      </c>
      <c r="K160" s="832" t="s">
        <v>1503</v>
      </c>
      <c r="L160" s="835">
        <v>0</v>
      </c>
      <c r="M160" s="835">
        <v>0</v>
      </c>
      <c r="N160" s="832">
        <v>3</v>
      </c>
      <c r="O160" s="836">
        <v>1</v>
      </c>
      <c r="P160" s="835"/>
      <c r="Q160" s="837"/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11</v>
      </c>
      <c r="B161" s="832" t="s">
        <v>1183</v>
      </c>
      <c r="C161" s="832" t="s">
        <v>1189</v>
      </c>
      <c r="D161" s="833" t="s">
        <v>2119</v>
      </c>
      <c r="E161" s="834" t="s">
        <v>1204</v>
      </c>
      <c r="F161" s="832" t="s">
        <v>1184</v>
      </c>
      <c r="G161" s="832" t="s">
        <v>1504</v>
      </c>
      <c r="H161" s="832" t="s">
        <v>583</v>
      </c>
      <c r="I161" s="832" t="s">
        <v>1505</v>
      </c>
      <c r="J161" s="832" t="s">
        <v>1506</v>
      </c>
      <c r="K161" s="832" t="s">
        <v>1507</v>
      </c>
      <c r="L161" s="835">
        <v>0</v>
      </c>
      <c r="M161" s="835">
        <v>0</v>
      </c>
      <c r="N161" s="832">
        <v>1</v>
      </c>
      <c r="O161" s="836">
        <v>0.5</v>
      </c>
      <c r="P161" s="835"/>
      <c r="Q161" s="837"/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11</v>
      </c>
      <c r="B162" s="832" t="s">
        <v>1183</v>
      </c>
      <c r="C162" s="832" t="s">
        <v>1189</v>
      </c>
      <c r="D162" s="833" t="s">
        <v>2119</v>
      </c>
      <c r="E162" s="834" t="s">
        <v>1204</v>
      </c>
      <c r="F162" s="832" t="s">
        <v>1184</v>
      </c>
      <c r="G162" s="832" t="s">
        <v>1508</v>
      </c>
      <c r="H162" s="832" t="s">
        <v>583</v>
      </c>
      <c r="I162" s="832" t="s">
        <v>1509</v>
      </c>
      <c r="J162" s="832" t="s">
        <v>1510</v>
      </c>
      <c r="K162" s="832" t="s">
        <v>1511</v>
      </c>
      <c r="L162" s="835">
        <v>45.89</v>
      </c>
      <c r="M162" s="835">
        <v>137.67000000000002</v>
      </c>
      <c r="N162" s="832">
        <v>3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11</v>
      </c>
      <c r="B163" s="832" t="s">
        <v>1183</v>
      </c>
      <c r="C163" s="832" t="s">
        <v>1189</v>
      </c>
      <c r="D163" s="833" t="s">
        <v>2119</v>
      </c>
      <c r="E163" s="834" t="s">
        <v>1204</v>
      </c>
      <c r="F163" s="832" t="s">
        <v>1184</v>
      </c>
      <c r="G163" s="832" t="s">
        <v>1508</v>
      </c>
      <c r="H163" s="832" t="s">
        <v>583</v>
      </c>
      <c r="I163" s="832" t="s">
        <v>1512</v>
      </c>
      <c r="J163" s="832" t="s">
        <v>1510</v>
      </c>
      <c r="K163" s="832" t="s">
        <v>1513</v>
      </c>
      <c r="L163" s="835">
        <v>91.78</v>
      </c>
      <c r="M163" s="835">
        <v>1835.6000000000004</v>
      </c>
      <c r="N163" s="832">
        <v>20</v>
      </c>
      <c r="O163" s="836">
        <v>4</v>
      </c>
      <c r="P163" s="835">
        <v>826.0200000000001</v>
      </c>
      <c r="Q163" s="837">
        <v>0.44999999999999996</v>
      </c>
      <c r="R163" s="832">
        <v>9</v>
      </c>
      <c r="S163" s="837">
        <v>0.45</v>
      </c>
      <c r="T163" s="836">
        <v>1.5</v>
      </c>
      <c r="U163" s="838">
        <v>0.375</v>
      </c>
    </row>
    <row r="164" spans="1:21" ht="14.4" customHeight="1" x14ac:dyDescent="0.3">
      <c r="A164" s="831">
        <v>11</v>
      </c>
      <c r="B164" s="832" t="s">
        <v>1183</v>
      </c>
      <c r="C164" s="832" t="s">
        <v>1189</v>
      </c>
      <c r="D164" s="833" t="s">
        <v>2119</v>
      </c>
      <c r="E164" s="834" t="s">
        <v>1204</v>
      </c>
      <c r="F164" s="832" t="s">
        <v>1184</v>
      </c>
      <c r="G164" s="832" t="s">
        <v>1514</v>
      </c>
      <c r="H164" s="832" t="s">
        <v>583</v>
      </c>
      <c r="I164" s="832" t="s">
        <v>1515</v>
      </c>
      <c r="J164" s="832" t="s">
        <v>1516</v>
      </c>
      <c r="K164" s="832" t="s">
        <v>1517</v>
      </c>
      <c r="L164" s="835">
        <v>167.58</v>
      </c>
      <c r="M164" s="835">
        <v>502.74</v>
      </c>
      <c r="N164" s="832">
        <v>3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11</v>
      </c>
      <c r="B165" s="832" t="s">
        <v>1183</v>
      </c>
      <c r="C165" s="832" t="s">
        <v>1189</v>
      </c>
      <c r="D165" s="833" t="s">
        <v>2119</v>
      </c>
      <c r="E165" s="834" t="s">
        <v>1204</v>
      </c>
      <c r="F165" s="832" t="s">
        <v>1184</v>
      </c>
      <c r="G165" s="832" t="s">
        <v>1357</v>
      </c>
      <c r="H165" s="832" t="s">
        <v>583</v>
      </c>
      <c r="I165" s="832" t="s">
        <v>1358</v>
      </c>
      <c r="J165" s="832" t="s">
        <v>1359</v>
      </c>
      <c r="K165" s="832" t="s">
        <v>1360</v>
      </c>
      <c r="L165" s="835">
        <v>132.97999999999999</v>
      </c>
      <c r="M165" s="835">
        <v>398.93999999999994</v>
      </c>
      <c r="N165" s="832">
        <v>3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11</v>
      </c>
      <c r="B166" s="832" t="s">
        <v>1183</v>
      </c>
      <c r="C166" s="832" t="s">
        <v>1189</v>
      </c>
      <c r="D166" s="833" t="s">
        <v>2119</v>
      </c>
      <c r="E166" s="834" t="s">
        <v>1204</v>
      </c>
      <c r="F166" s="832" t="s">
        <v>1184</v>
      </c>
      <c r="G166" s="832" t="s">
        <v>1518</v>
      </c>
      <c r="H166" s="832" t="s">
        <v>583</v>
      </c>
      <c r="I166" s="832" t="s">
        <v>1519</v>
      </c>
      <c r="J166" s="832" t="s">
        <v>1520</v>
      </c>
      <c r="K166" s="832" t="s">
        <v>1521</v>
      </c>
      <c r="L166" s="835">
        <v>619.6</v>
      </c>
      <c r="M166" s="835">
        <v>619.6</v>
      </c>
      <c r="N166" s="832">
        <v>1</v>
      </c>
      <c r="O166" s="836">
        <v>0.5</v>
      </c>
      <c r="P166" s="835">
        <v>619.6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" customHeight="1" x14ac:dyDescent="0.3">
      <c r="A167" s="831">
        <v>11</v>
      </c>
      <c r="B167" s="832" t="s">
        <v>1183</v>
      </c>
      <c r="C167" s="832" t="s">
        <v>1189</v>
      </c>
      <c r="D167" s="833" t="s">
        <v>2119</v>
      </c>
      <c r="E167" s="834" t="s">
        <v>1204</v>
      </c>
      <c r="F167" s="832" t="s">
        <v>1184</v>
      </c>
      <c r="G167" s="832" t="s">
        <v>1518</v>
      </c>
      <c r="H167" s="832" t="s">
        <v>583</v>
      </c>
      <c r="I167" s="832" t="s">
        <v>1522</v>
      </c>
      <c r="J167" s="832" t="s">
        <v>1523</v>
      </c>
      <c r="K167" s="832" t="s">
        <v>1521</v>
      </c>
      <c r="L167" s="835">
        <v>619.6</v>
      </c>
      <c r="M167" s="835">
        <v>2478.4</v>
      </c>
      <c r="N167" s="832">
        <v>4</v>
      </c>
      <c r="O167" s="836">
        <v>2.5</v>
      </c>
      <c r="P167" s="835">
        <v>1858.8000000000002</v>
      </c>
      <c r="Q167" s="837">
        <v>0.75</v>
      </c>
      <c r="R167" s="832">
        <v>3</v>
      </c>
      <c r="S167" s="837">
        <v>0.75</v>
      </c>
      <c r="T167" s="836">
        <v>2</v>
      </c>
      <c r="U167" s="838">
        <v>0.8</v>
      </c>
    </row>
    <row r="168" spans="1:21" ht="14.4" customHeight="1" x14ac:dyDescent="0.3">
      <c r="A168" s="831">
        <v>11</v>
      </c>
      <c r="B168" s="832" t="s">
        <v>1183</v>
      </c>
      <c r="C168" s="832" t="s">
        <v>1189</v>
      </c>
      <c r="D168" s="833" t="s">
        <v>2119</v>
      </c>
      <c r="E168" s="834" t="s">
        <v>1204</v>
      </c>
      <c r="F168" s="832" t="s">
        <v>1184</v>
      </c>
      <c r="G168" s="832" t="s">
        <v>1524</v>
      </c>
      <c r="H168" s="832" t="s">
        <v>583</v>
      </c>
      <c r="I168" s="832" t="s">
        <v>1525</v>
      </c>
      <c r="J168" s="832" t="s">
        <v>671</v>
      </c>
      <c r="K168" s="832" t="s">
        <v>1526</v>
      </c>
      <c r="L168" s="835">
        <v>0</v>
      </c>
      <c r="M168" s="835">
        <v>0</v>
      </c>
      <c r="N168" s="832">
        <v>2</v>
      </c>
      <c r="O168" s="836">
        <v>1.5</v>
      </c>
      <c r="P168" s="835"/>
      <c r="Q168" s="837"/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11</v>
      </c>
      <c r="B169" s="832" t="s">
        <v>1183</v>
      </c>
      <c r="C169" s="832" t="s">
        <v>1189</v>
      </c>
      <c r="D169" s="833" t="s">
        <v>2119</v>
      </c>
      <c r="E169" s="834" t="s">
        <v>1204</v>
      </c>
      <c r="F169" s="832" t="s">
        <v>1184</v>
      </c>
      <c r="G169" s="832" t="s">
        <v>1524</v>
      </c>
      <c r="H169" s="832" t="s">
        <v>583</v>
      </c>
      <c r="I169" s="832" t="s">
        <v>1527</v>
      </c>
      <c r="J169" s="832" t="s">
        <v>1528</v>
      </c>
      <c r="K169" s="832" t="s">
        <v>1529</v>
      </c>
      <c r="L169" s="835">
        <v>0</v>
      </c>
      <c r="M169" s="835">
        <v>0</v>
      </c>
      <c r="N169" s="832">
        <v>3</v>
      </c>
      <c r="O169" s="836">
        <v>1.5</v>
      </c>
      <c r="P169" s="835">
        <v>0</v>
      </c>
      <c r="Q169" s="837"/>
      <c r="R169" s="832">
        <v>3</v>
      </c>
      <c r="S169" s="837">
        <v>1</v>
      </c>
      <c r="T169" s="836">
        <v>1.5</v>
      </c>
      <c r="U169" s="838">
        <v>1</v>
      </c>
    </row>
    <row r="170" spans="1:21" ht="14.4" customHeight="1" x14ac:dyDescent="0.3">
      <c r="A170" s="831">
        <v>11</v>
      </c>
      <c r="B170" s="832" t="s">
        <v>1183</v>
      </c>
      <c r="C170" s="832" t="s">
        <v>1189</v>
      </c>
      <c r="D170" s="833" t="s">
        <v>2119</v>
      </c>
      <c r="E170" s="834" t="s">
        <v>1204</v>
      </c>
      <c r="F170" s="832" t="s">
        <v>1184</v>
      </c>
      <c r="G170" s="832" t="s">
        <v>1370</v>
      </c>
      <c r="H170" s="832" t="s">
        <v>583</v>
      </c>
      <c r="I170" s="832" t="s">
        <v>1371</v>
      </c>
      <c r="J170" s="832" t="s">
        <v>642</v>
      </c>
      <c r="K170" s="832" t="s">
        <v>1372</v>
      </c>
      <c r="L170" s="835">
        <v>38.56</v>
      </c>
      <c r="M170" s="835">
        <v>38.56</v>
      </c>
      <c r="N170" s="832">
        <v>1</v>
      </c>
      <c r="O170" s="836">
        <v>0.5</v>
      </c>
      <c r="P170" s="835">
        <v>38.56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11</v>
      </c>
      <c r="B171" s="832" t="s">
        <v>1183</v>
      </c>
      <c r="C171" s="832" t="s">
        <v>1189</v>
      </c>
      <c r="D171" s="833" t="s">
        <v>2119</v>
      </c>
      <c r="E171" s="834" t="s">
        <v>1204</v>
      </c>
      <c r="F171" s="832" t="s">
        <v>1184</v>
      </c>
      <c r="G171" s="832" t="s">
        <v>1229</v>
      </c>
      <c r="H171" s="832" t="s">
        <v>618</v>
      </c>
      <c r="I171" s="832" t="s">
        <v>1027</v>
      </c>
      <c r="J171" s="832" t="s">
        <v>652</v>
      </c>
      <c r="K171" s="832" t="s">
        <v>1028</v>
      </c>
      <c r="L171" s="835">
        <v>368.16</v>
      </c>
      <c r="M171" s="835">
        <v>1104.48</v>
      </c>
      <c r="N171" s="832">
        <v>3</v>
      </c>
      <c r="O171" s="836">
        <v>2</v>
      </c>
      <c r="P171" s="835">
        <v>368.16</v>
      </c>
      <c r="Q171" s="837">
        <v>0.33333333333333337</v>
      </c>
      <c r="R171" s="832">
        <v>1</v>
      </c>
      <c r="S171" s="837">
        <v>0.33333333333333331</v>
      </c>
      <c r="T171" s="836">
        <v>1</v>
      </c>
      <c r="U171" s="838">
        <v>0.5</v>
      </c>
    </row>
    <row r="172" spans="1:21" ht="14.4" customHeight="1" x14ac:dyDescent="0.3">
      <c r="A172" s="831">
        <v>11</v>
      </c>
      <c r="B172" s="832" t="s">
        <v>1183</v>
      </c>
      <c r="C172" s="832" t="s">
        <v>1189</v>
      </c>
      <c r="D172" s="833" t="s">
        <v>2119</v>
      </c>
      <c r="E172" s="834" t="s">
        <v>1204</v>
      </c>
      <c r="F172" s="832" t="s">
        <v>1184</v>
      </c>
      <c r="G172" s="832" t="s">
        <v>1229</v>
      </c>
      <c r="H172" s="832" t="s">
        <v>618</v>
      </c>
      <c r="I172" s="832" t="s">
        <v>1530</v>
      </c>
      <c r="J172" s="832" t="s">
        <v>1531</v>
      </c>
      <c r="K172" s="832" t="s">
        <v>1532</v>
      </c>
      <c r="L172" s="835">
        <v>1385.62</v>
      </c>
      <c r="M172" s="835">
        <v>2771.24</v>
      </c>
      <c r="N172" s="832">
        <v>2</v>
      </c>
      <c r="O172" s="836">
        <v>1.5</v>
      </c>
      <c r="P172" s="835">
        <v>1385.62</v>
      </c>
      <c r="Q172" s="837">
        <v>0.5</v>
      </c>
      <c r="R172" s="832">
        <v>1</v>
      </c>
      <c r="S172" s="837">
        <v>0.5</v>
      </c>
      <c r="T172" s="836">
        <v>0.5</v>
      </c>
      <c r="U172" s="838">
        <v>0.33333333333333331</v>
      </c>
    </row>
    <row r="173" spans="1:21" ht="14.4" customHeight="1" x14ac:dyDescent="0.3">
      <c r="A173" s="831">
        <v>11</v>
      </c>
      <c r="B173" s="832" t="s">
        <v>1183</v>
      </c>
      <c r="C173" s="832" t="s">
        <v>1189</v>
      </c>
      <c r="D173" s="833" t="s">
        <v>2119</v>
      </c>
      <c r="E173" s="834" t="s">
        <v>1204</v>
      </c>
      <c r="F173" s="832" t="s">
        <v>1184</v>
      </c>
      <c r="G173" s="832" t="s">
        <v>1229</v>
      </c>
      <c r="H173" s="832" t="s">
        <v>618</v>
      </c>
      <c r="I173" s="832" t="s">
        <v>1029</v>
      </c>
      <c r="J173" s="832" t="s">
        <v>652</v>
      </c>
      <c r="K173" s="832" t="s">
        <v>1030</v>
      </c>
      <c r="L173" s="835">
        <v>736.33</v>
      </c>
      <c r="M173" s="835">
        <v>14726.600000000002</v>
      </c>
      <c r="N173" s="832">
        <v>20</v>
      </c>
      <c r="O173" s="836">
        <v>7.5</v>
      </c>
      <c r="P173" s="835">
        <v>8835.9600000000009</v>
      </c>
      <c r="Q173" s="837">
        <v>0.6</v>
      </c>
      <c r="R173" s="832">
        <v>12</v>
      </c>
      <c r="S173" s="837">
        <v>0.6</v>
      </c>
      <c r="T173" s="836">
        <v>4.5</v>
      </c>
      <c r="U173" s="838">
        <v>0.6</v>
      </c>
    </row>
    <row r="174" spans="1:21" ht="14.4" customHeight="1" x14ac:dyDescent="0.3">
      <c r="A174" s="831">
        <v>11</v>
      </c>
      <c r="B174" s="832" t="s">
        <v>1183</v>
      </c>
      <c r="C174" s="832" t="s">
        <v>1189</v>
      </c>
      <c r="D174" s="833" t="s">
        <v>2119</v>
      </c>
      <c r="E174" s="834" t="s">
        <v>1204</v>
      </c>
      <c r="F174" s="832" t="s">
        <v>1184</v>
      </c>
      <c r="G174" s="832" t="s">
        <v>1229</v>
      </c>
      <c r="H174" s="832" t="s">
        <v>618</v>
      </c>
      <c r="I174" s="832" t="s">
        <v>1033</v>
      </c>
      <c r="J174" s="832" t="s">
        <v>652</v>
      </c>
      <c r="K174" s="832" t="s">
        <v>1034</v>
      </c>
      <c r="L174" s="835">
        <v>490.89</v>
      </c>
      <c r="M174" s="835">
        <v>6381.5700000000006</v>
      </c>
      <c r="N174" s="832">
        <v>13</v>
      </c>
      <c r="O174" s="836">
        <v>6</v>
      </c>
      <c r="P174" s="835">
        <v>4908.9000000000005</v>
      </c>
      <c r="Q174" s="837">
        <v>0.76923076923076927</v>
      </c>
      <c r="R174" s="832">
        <v>10</v>
      </c>
      <c r="S174" s="837">
        <v>0.76923076923076927</v>
      </c>
      <c r="T174" s="836">
        <v>4</v>
      </c>
      <c r="U174" s="838">
        <v>0.66666666666666663</v>
      </c>
    </row>
    <row r="175" spans="1:21" ht="14.4" customHeight="1" x14ac:dyDescent="0.3">
      <c r="A175" s="831">
        <v>11</v>
      </c>
      <c r="B175" s="832" t="s">
        <v>1183</v>
      </c>
      <c r="C175" s="832" t="s">
        <v>1189</v>
      </c>
      <c r="D175" s="833" t="s">
        <v>2119</v>
      </c>
      <c r="E175" s="834" t="s">
        <v>1204</v>
      </c>
      <c r="F175" s="832" t="s">
        <v>1184</v>
      </c>
      <c r="G175" s="832" t="s">
        <v>1229</v>
      </c>
      <c r="H175" s="832" t="s">
        <v>618</v>
      </c>
      <c r="I175" s="832" t="s">
        <v>1031</v>
      </c>
      <c r="J175" s="832" t="s">
        <v>652</v>
      </c>
      <c r="K175" s="832" t="s">
        <v>1032</v>
      </c>
      <c r="L175" s="835">
        <v>1154.68</v>
      </c>
      <c r="M175" s="835">
        <v>2309.36</v>
      </c>
      <c r="N175" s="832">
        <v>2</v>
      </c>
      <c r="O175" s="836">
        <v>0.5</v>
      </c>
      <c r="P175" s="835">
        <v>2309.36</v>
      </c>
      <c r="Q175" s="837">
        <v>1</v>
      </c>
      <c r="R175" s="832">
        <v>2</v>
      </c>
      <c r="S175" s="837">
        <v>1</v>
      </c>
      <c r="T175" s="836">
        <v>0.5</v>
      </c>
      <c r="U175" s="838">
        <v>1</v>
      </c>
    </row>
    <row r="176" spans="1:21" ht="14.4" customHeight="1" x14ac:dyDescent="0.3">
      <c r="A176" s="831">
        <v>11</v>
      </c>
      <c r="B176" s="832" t="s">
        <v>1183</v>
      </c>
      <c r="C176" s="832" t="s">
        <v>1189</v>
      </c>
      <c r="D176" s="833" t="s">
        <v>2119</v>
      </c>
      <c r="E176" s="834" t="s">
        <v>1204</v>
      </c>
      <c r="F176" s="832" t="s">
        <v>1184</v>
      </c>
      <c r="G176" s="832" t="s">
        <v>1229</v>
      </c>
      <c r="H176" s="832" t="s">
        <v>618</v>
      </c>
      <c r="I176" s="832" t="s">
        <v>1025</v>
      </c>
      <c r="J176" s="832" t="s">
        <v>652</v>
      </c>
      <c r="K176" s="832" t="s">
        <v>1026</v>
      </c>
      <c r="L176" s="835">
        <v>923.74</v>
      </c>
      <c r="M176" s="835">
        <v>2771.2200000000003</v>
      </c>
      <c r="N176" s="832">
        <v>3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11</v>
      </c>
      <c r="B177" s="832" t="s">
        <v>1183</v>
      </c>
      <c r="C177" s="832" t="s">
        <v>1189</v>
      </c>
      <c r="D177" s="833" t="s">
        <v>2119</v>
      </c>
      <c r="E177" s="834" t="s">
        <v>1204</v>
      </c>
      <c r="F177" s="832" t="s">
        <v>1184</v>
      </c>
      <c r="G177" s="832" t="s">
        <v>1240</v>
      </c>
      <c r="H177" s="832" t="s">
        <v>583</v>
      </c>
      <c r="I177" s="832" t="s">
        <v>1253</v>
      </c>
      <c r="J177" s="832" t="s">
        <v>627</v>
      </c>
      <c r="K177" s="832" t="s">
        <v>1254</v>
      </c>
      <c r="L177" s="835">
        <v>35.25</v>
      </c>
      <c r="M177" s="835">
        <v>176.25</v>
      </c>
      <c r="N177" s="832">
        <v>5</v>
      </c>
      <c r="O177" s="836">
        <v>3.5</v>
      </c>
      <c r="P177" s="835">
        <v>70.5</v>
      </c>
      <c r="Q177" s="837">
        <v>0.4</v>
      </c>
      <c r="R177" s="832">
        <v>2</v>
      </c>
      <c r="S177" s="837">
        <v>0.4</v>
      </c>
      <c r="T177" s="836">
        <v>1.5</v>
      </c>
      <c r="U177" s="838">
        <v>0.42857142857142855</v>
      </c>
    </row>
    <row r="178" spans="1:21" ht="14.4" customHeight="1" x14ac:dyDescent="0.3">
      <c r="A178" s="831">
        <v>11</v>
      </c>
      <c r="B178" s="832" t="s">
        <v>1183</v>
      </c>
      <c r="C178" s="832" t="s">
        <v>1189</v>
      </c>
      <c r="D178" s="833" t="s">
        <v>2119</v>
      </c>
      <c r="E178" s="834" t="s">
        <v>1204</v>
      </c>
      <c r="F178" s="832" t="s">
        <v>1184</v>
      </c>
      <c r="G178" s="832" t="s">
        <v>1240</v>
      </c>
      <c r="H178" s="832" t="s">
        <v>583</v>
      </c>
      <c r="I178" s="832" t="s">
        <v>1241</v>
      </c>
      <c r="J178" s="832" t="s">
        <v>627</v>
      </c>
      <c r="K178" s="832" t="s">
        <v>1242</v>
      </c>
      <c r="L178" s="835">
        <v>35.25</v>
      </c>
      <c r="M178" s="835">
        <v>2256</v>
      </c>
      <c r="N178" s="832">
        <v>64</v>
      </c>
      <c r="O178" s="836">
        <v>39.5</v>
      </c>
      <c r="P178" s="835">
        <v>669.75</v>
      </c>
      <c r="Q178" s="837">
        <v>0.296875</v>
      </c>
      <c r="R178" s="832">
        <v>19</v>
      </c>
      <c r="S178" s="837">
        <v>0.296875</v>
      </c>
      <c r="T178" s="836">
        <v>12</v>
      </c>
      <c r="U178" s="838">
        <v>0.30379746835443039</v>
      </c>
    </row>
    <row r="179" spans="1:21" ht="14.4" customHeight="1" x14ac:dyDescent="0.3">
      <c r="A179" s="831">
        <v>11</v>
      </c>
      <c r="B179" s="832" t="s">
        <v>1183</v>
      </c>
      <c r="C179" s="832" t="s">
        <v>1189</v>
      </c>
      <c r="D179" s="833" t="s">
        <v>2119</v>
      </c>
      <c r="E179" s="834" t="s">
        <v>1204</v>
      </c>
      <c r="F179" s="832" t="s">
        <v>1184</v>
      </c>
      <c r="G179" s="832" t="s">
        <v>1240</v>
      </c>
      <c r="H179" s="832" t="s">
        <v>583</v>
      </c>
      <c r="I179" s="832" t="s">
        <v>1533</v>
      </c>
      <c r="J179" s="832" t="s">
        <v>1534</v>
      </c>
      <c r="K179" s="832" t="s">
        <v>1535</v>
      </c>
      <c r="L179" s="835">
        <v>35.25</v>
      </c>
      <c r="M179" s="835">
        <v>70.5</v>
      </c>
      <c r="N179" s="832">
        <v>2</v>
      </c>
      <c r="O179" s="836">
        <v>1</v>
      </c>
      <c r="P179" s="835">
        <v>70.5</v>
      </c>
      <c r="Q179" s="837">
        <v>1</v>
      </c>
      <c r="R179" s="832">
        <v>2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11</v>
      </c>
      <c r="B180" s="832" t="s">
        <v>1183</v>
      </c>
      <c r="C180" s="832" t="s">
        <v>1189</v>
      </c>
      <c r="D180" s="833" t="s">
        <v>2119</v>
      </c>
      <c r="E180" s="834" t="s">
        <v>1204</v>
      </c>
      <c r="F180" s="832" t="s">
        <v>1184</v>
      </c>
      <c r="G180" s="832" t="s">
        <v>1240</v>
      </c>
      <c r="H180" s="832" t="s">
        <v>583</v>
      </c>
      <c r="I180" s="832" t="s">
        <v>1536</v>
      </c>
      <c r="J180" s="832" t="s">
        <v>627</v>
      </c>
      <c r="K180" s="832" t="s">
        <v>1537</v>
      </c>
      <c r="L180" s="835">
        <v>17.62</v>
      </c>
      <c r="M180" s="835">
        <v>17.62</v>
      </c>
      <c r="N180" s="832">
        <v>1</v>
      </c>
      <c r="O180" s="836">
        <v>0.5</v>
      </c>
      <c r="P180" s="835">
        <v>17.62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" customHeight="1" x14ac:dyDescent="0.3">
      <c r="A181" s="831">
        <v>11</v>
      </c>
      <c r="B181" s="832" t="s">
        <v>1183</v>
      </c>
      <c r="C181" s="832" t="s">
        <v>1189</v>
      </c>
      <c r="D181" s="833" t="s">
        <v>2119</v>
      </c>
      <c r="E181" s="834" t="s">
        <v>1204</v>
      </c>
      <c r="F181" s="832" t="s">
        <v>1184</v>
      </c>
      <c r="G181" s="832" t="s">
        <v>1538</v>
      </c>
      <c r="H181" s="832" t="s">
        <v>583</v>
      </c>
      <c r="I181" s="832" t="s">
        <v>1539</v>
      </c>
      <c r="J181" s="832" t="s">
        <v>1540</v>
      </c>
      <c r="K181" s="832" t="s">
        <v>1541</v>
      </c>
      <c r="L181" s="835">
        <v>0</v>
      </c>
      <c r="M181" s="835">
        <v>0</v>
      </c>
      <c r="N181" s="832">
        <v>3</v>
      </c>
      <c r="O181" s="836">
        <v>0.5</v>
      </c>
      <c r="P181" s="835"/>
      <c r="Q181" s="837"/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11</v>
      </c>
      <c r="B182" s="832" t="s">
        <v>1183</v>
      </c>
      <c r="C182" s="832" t="s">
        <v>1189</v>
      </c>
      <c r="D182" s="833" t="s">
        <v>2119</v>
      </c>
      <c r="E182" s="834" t="s">
        <v>1204</v>
      </c>
      <c r="F182" s="832" t="s">
        <v>1184</v>
      </c>
      <c r="G182" s="832" t="s">
        <v>1542</v>
      </c>
      <c r="H182" s="832" t="s">
        <v>583</v>
      </c>
      <c r="I182" s="832" t="s">
        <v>1543</v>
      </c>
      <c r="J182" s="832" t="s">
        <v>792</v>
      </c>
      <c r="K182" s="832" t="s">
        <v>1544</v>
      </c>
      <c r="L182" s="835">
        <v>54.13</v>
      </c>
      <c r="M182" s="835">
        <v>54.13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11</v>
      </c>
      <c r="B183" s="832" t="s">
        <v>1183</v>
      </c>
      <c r="C183" s="832" t="s">
        <v>1189</v>
      </c>
      <c r="D183" s="833" t="s">
        <v>2119</v>
      </c>
      <c r="E183" s="834" t="s">
        <v>1204</v>
      </c>
      <c r="F183" s="832" t="s">
        <v>1184</v>
      </c>
      <c r="G183" s="832" t="s">
        <v>1230</v>
      </c>
      <c r="H183" s="832" t="s">
        <v>618</v>
      </c>
      <c r="I183" s="832" t="s">
        <v>1065</v>
      </c>
      <c r="J183" s="832" t="s">
        <v>681</v>
      </c>
      <c r="K183" s="832" t="s">
        <v>683</v>
      </c>
      <c r="L183" s="835">
        <v>0</v>
      </c>
      <c r="M183" s="835">
        <v>0</v>
      </c>
      <c r="N183" s="832">
        <v>23</v>
      </c>
      <c r="O183" s="836">
        <v>6.5</v>
      </c>
      <c r="P183" s="835">
        <v>0</v>
      </c>
      <c r="Q183" s="837"/>
      <c r="R183" s="832">
        <v>4</v>
      </c>
      <c r="S183" s="837">
        <v>0.17391304347826086</v>
      </c>
      <c r="T183" s="836">
        <v>1</v>
      </c>
      <c r="U183" s="838">
        <v>0.15384615384615385</v>
      </c>
    </row>
    <row r="184" spans="1:21" ht="14.4" customHeight="1" x14ac:dyDescent="0.3">
      <c r="A184" s="831">
        <v>11</v>
      </c>
      <c r="B184" s="832" t="s">
        <v>1183</v>
      </c>
      <c r="C184" s="832" t="s">
        <v>1189</v>
      </c>
      <c r="D184" s="833" t="s">
        <v>2119</v>
      </c>
      <c r="E184" s="834" t="s">
        <v>1204</v>
      </c>
      <c r="F184" s="832" t="s">
        <v>1184</v>
      </c>
      <c r="G184" s="832" t="s">
        <v>1545</v>
      </c>
      <c r="H184" s="832" t="s">
        <v>583</v>
      </c>
      <c r="I184" s="832" t="s">
        <v>1546</v>
      </c>
      <c r="J184" s="832" t="s">
        <v>1547</v>
      </c>
      <c r="K184" s="832" t="s">
        <v>1548</v>
      </c>
      <c r="L184" s="835">
        <v>0</v>
      </c>
      <c r="M184" s="835">
        <v>0</v>
      </c>
      <c r="N184" s="832">
        <v>3</v>
      </c>
      <c r="O184" s="836">
        <v>0.5</v>
      </c>
      <c r="P184" s="835"/>
      <c r="Q184" s="837"/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11</v>
      </c>
      <c r="B185" s="832" t="s">
        <v>1183</v>
      </c>
      <c r="C185" s="832" t="s">
        <v>1189</v>
      </c>
      <c r="D185" s="833" t="s">
        <v>2119</v>
      </c>
      <c r="E185" s="834" t="s">
        <v>1204</v>
      </c>
      <c r="F185" s="832" t="s">
        <v>1184</v>
      </c>
      <c r="G185" s="832" t="s">
        <v>1313</v>
      </c>
      <c r="H185" s="832" t="s">
        <v>583</v>
      </c>
      <c r="I185" s="832" t="s">
        <v>1385</v>
      </c>
      <c r="J185" s="832" t="s">
        <v>1315</v>
      </c>
      <c r="K185" s="832" t="s">
        <v>1386</v>
      </c>
      <c r="L185" s="835">
        <v>387.73</v>
      </c>
      <c r="M185" s="835">
        <v>20161.960000000006</v>
      </c>
      <c r="N185" s="832">
        <v>52</v>
      </c>
      <c r="O185" s="836">
        <v>12.5</v>
      </c>
      <c r="P185" s="835">
        <v>8917.7900000000027</v>
      </c>
      <c r="Q185" s="837">
        <v>0.44230769230769229</v>
      </c>
      <c r="R185" s="832">
        <v>23</v>
      </c>
      <c r="S185" s="837">
        <v>0.44230769230769229</v>
      </c>
      <c r="T185" s="836">
        <v>4.5</v>
      </c>
      <c r="U185" s="838">
        <v>0.36</v>
      </c>
    </row>
    <row r="186" spans="1:21" ht="14.4" customHeight="1" x14ac:dyDescent="0.3">
      <c r="A186" s="831">
        <v>11</v>
      </c>
      <c r="B186" s="832" t="s">
        <v>1183</v>
      </c>
      <c r="C186" s="832" t="s">
        <v>1189</v>
      </c>
      <c r="D186" s="833" t="s">
        <v>2119</v>
      </c>
      <c r="E186" s="834" t="s">
        <v>1204</v>
      </c>
      <c r="F186" s="832" t="s">
        <v>1184</v>
      </c>
      <c r="G186" s="832" t="s">
        <v>1317</v>
      </c>
      <c r="H186" s="832" t="s">
        <v>583</v>
      </c>
      <c r="I186" s="832" t="s">
        <v>1458</v>
      </c>
      <c r="J186" s="832" t="s">
        <v>1319</v>
      </c>
      <c r="K186" s="832" t="s">
        <v>1459</v>
      </c>
      <c r="L186" s="835">
        <v>299.83999999999997</v>
      </c>
      <c r="M186" s="835">
        <v>299.83999999999997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11</v>
      </c>
      <c r="B187" s="832" t="s">
        <v>1183</v>
      </c>
      <c r="C187" s="832" t="s">
        <v>1189</v>
      </c>
      <c r="D187" s="833" t="s">
        <v>2119</v>
      </c>
      <c r="E187" s="834" t="s">
        <v>1204</v>
      </c>
      <c r="F187" s="832" t="s">
        <v>1184</v>
      </c>
      <c r="G187" s="832" t="s">
        <v>1317</v>
      </c>
      <c r="H187" s="832" t="s">
        <v>583</v>
      </c>
      <c r="I187" s="832" t="s">
        <v>1549</v>
      </c>
      <c r="J187" s="832" t="s">
        <v>1550</v>
      </c>
      <c r="K187" s="832" t="s">
        <v>1551</v>
      </c>
      <c r="L187" s="835">
        <v>50.32</v>
      </c>
      <c r="M187" s="835">
        <v>100.64</v>
      </c>
      <c r="N187" s="832">
        <v>2</v>
      </c>
      <c r="O187" s="836">
        <v>0.5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11</v>
      </c>
      <c r="B188" s="832" t="s">
        <v>1183</v>
      </c>
      <c r="C188" s="832" t="s">
        <v>1189</v>
      </c>
      <c r="D188" s="833" t="s">
        <v>2119</v>
      </c>
      <c r="E188" s="834" t="s">
        <v>1204</v>
      </c>
      <c r="F188" s="832" t="s">
        <v>1184</v>
      </c>
      <c r="G188" s="832" t="s">
        <v>1460</v>
      </c>
      <c r="H188" s="832" t="s">
        <v>618</v>
      </c>
      <c r="I188" s="832" t="s">
        <v>1552</v>
      </c>
      <c r="J188" s="832" t="s">
        <v>1462</v>
      </c>
      <c r="K188" s="832" t="s">
        <v>1463</v>
      </c>
      <c r="L188" s="835">
        <v>154.36000000000001</v>
      </c>
      <c r="M188" s="835">
        <v>617.44000000000005</v>
      </c>
      <c r="N188" s="832">
        <v>4</v>
      </c>
      <c r="O188" s="836">
        <v>1</v>
      </c>
      <c r="P188" s="835">
        <v>308.72000000000003</v>
      </c>
      <c r="Q188" s="837">
        <v>0.5</v>
      </c>
      <c r="R188" s="832">
        <v>2</v>
      </c>
      <c r="S188" s="837">
        <v>0.5</v>
      </c>
      <c r="T188" s="836">
        <v>0.5</v>
      </c>
      <c r="U188" s="838">
        <v>0.5</v>
      </c>
    </row>
    <row r="189" spans="1:21" ht="14.4" customHeight="1" x14ac:dyDescent="0.3">
      <c r="A189" s="831">
        <v>11</v>
      </c>
      <c r="B189" s="832" t="s">
        <v>1183</v>
      </c>
      <c r="C189" s="832" t="s">
        <v>1189</v>
      </c>
      <c r="D189" s="833" t="s">
        <v>2119</v>
      </c>
      <c r="E189" s="834" t="s">
        <v>1204</v>
      </c>
      <c r="F189" s="832" t="s">
        <v>1184</v>
      </c>
      <c r="G189" s="832" t="s">
        <v>1255</v>
      </c>
      <c r="H189" s="832" t="s">
        <v>583</v>
      </c>
      <c r="I189" s="832" t="s">
        <v>1387</v>
      </c>
      <c r="J189" s="832" t="s">
        <v>615</v>
      </c>
      <c r="K189" s="832" t="s">
        <v>1388</v>
      </c>
      <c r="L189" s="835">
        <v>0</v>
      </c>
      <c r="M189" s="835">
        <v>0</v>
      </c>
      <c r="N189" s="832">
        <v>40</v>
      </c>
      <c r="O189" s="836">
        <v>10</v>
      </c>
      <c r="P189" s="835">
        <v>0</v>
      </c>
      <c r="Q189" s="837"/>
      <c r="R189" s="832">
        <v>19</v>
      </c>
      <c r="S189" s="837">
        <v>0.47499999999999998</v>
      </c>
      <c r="T189" s="836">
        <v>4.5</v>
      </c>
      <c r="U189" s="838">
        <v>0.45</v>
      </c>
    </row>
    <row r="190" spans="1:21" ht="14.4" customHeight="1" x14ac:dyDescent="0.3">
      <c r="A190" s="831">
        <v>11</v>
      </c>
      <c r="B190" s="832" t="s">
        <v>1183</v>
      </c>
      <c r="C190" s="832" t="s">
        <v>1189</v>
      </c>
      <c r="D190" s="833" t="s">
        <v>2119</v>
      </c>
      <c r="E190" s="834" t="s">
        <v>1204</v>
      </c>
      <c r="F190" s="832" t="s">
        <v>1184</v>
      </c>
      <c r="G190" s="832" t="s">
        <v>1255</v>
      </c>
      <c r="H190" s="832" t="s">
        <v>583</v>
      </c>
      <c r="I190" s="832" t="s">
        <v>1256</v>
      </c>
      <c r="J190" s="832" t="s">
        <v>615</v>
      </c>
      <c r="K190" s="832" t="s">
        <v>1257</v>
      </c>
      <c r="L190" s="835">
        <v>0</v>
      </c>
      <c r="M190" s="835">
        <v>0</v>
      </c>
      <c r="N190" s="832">
        <v>4</v>
      </c>
      <c r="O190" s="836">
        <v>2</v>
      </c>
      <c r="P190" s="835">
        <v>0</v>
      </c>
      <c r="Q190" s="837"/>
      <c r="R190" s="832">
        <v>1</v>
      </c>
      <c r="S190" s="837">
        <v>0.25</v>
      </c>
      <c r="T190" s="836">
        <v>0.5</v>
      </c>
      <c r="U190" s="838">
        <v>0.25</v>
      </c>
    </row>
    <row r="191" spans="1:21" ht="14.4" customHeight="1" x14ac:dyDescent="0.3">
      <c r="A191" s="831">
        <v>11</v>
      </c>
      <c r="B191" s="832" t="s">
        <v>1183</v>
      </c>
      <c r="C191" s="832" t="s">
        <v>1189</v>
      </c>
      <c r="D191" s="833" t="s">
        <v>2119</v>
      </c>
      <c r="E191" s="834" t="s">
        <v>1204</v>
      </c>
      <c r="F191" s="832" t="s">
        <v>1184</v>
      </c>
      <c r="G191" s="832" t="s">
        <v>1389</v>
      </c>
      <c r="H191" s="832" t="s">
        <v>583</v>
      </c>
      <c r="I191" s="832" t="s">
        <v>1553</v>
      </c>
      <c r="J191" s="832" t="s">
        <v>673</v>
      </c>
      <c r="K191" s="832" t="s">
        <v>1391</v>
      </c>
      <c r="L191" s="835">
        <v>107.27</v>
      </c>
      <c r="M191" s="835">
        <v>429.08</v>
      </c>
      <c r="N191" s="832">
        <v>4</v>
      </c>
      <c r="O191" s="836">
        <v>1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11</v>
      </c>
      <c r="B192" s="832" t="s">
        <v>1183</v>
      </c>
      <c r="C192" s="832" t="s">
        <v>1189</v>
      </c>
      <c r="D192" s="833" t="s">
        <v>2119</v>
      </c>
      <c r="E192" s="834" t="s">
        <v>1204</v>
      </c>
      <c r="F192" s="832" t="s">
        <v>1186</v>
      </c>
      <c r="G192" s="832" t="s">
        <v>1321</v>
      </c>
      <c r="H192" s="832" t="s">
        <v>583</v>
      </c>
      <c r="I192" s="832" t="s">
        <v>1322</v>
      </c>
      <c r="J192" s="832" t="s">
        <v>1323</v>
      </c>
      <c r="K192" s="832" t="s">
        <v>1324</v>
      </c>
      <c r="L192" s="835">
        <v>0</v>
      </c>
      <c r="M192" s="835">
        <v>0</v>
      </c>
      <c r="N192" s="832">
        <v>3</v>
      </c>
      <c r="O192" s="836">
        <v>3</v>
      </c>
      <c r="P192" s="835"/>
      <c r="Q192" s="837"/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11</v>
      </c>
      <c r="B193" s="832" t="s">
        <v>1183</v>
      </c>
      <c r="C193" s="832" t="s">
        <v>1189</v>
      </c>
      <c r="D193" s="833" t="s">
        <v>2119</v>
      </c>
      <c r="E193" s="834" t="s">
        <v>1204</v>
      </c>
      <c r="F193" s="832" t="s">
        <v>1186</v>
      </c>
      <c r="G193" s="832" t="s">
        <v>1222</v>
      </c>
      <c r="H193" s="832" t="s">
        <v>583</v>
      </c>
      <c r="I193" s="832" t="s">
        <v>1243</v>
      </c>
      <c r="J193" s="832" t="s">
        <v>1244</v>
      </c>
      <c r="K193" s="832" t="s">
        <v>1245</v>
      </c>
      <c r="L193" s="835">
        <v>245.43</v>
      </c>
      <c r="M193" s="835">
        <v>245.43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11</v>
      </c>
      <c r="B194" s="832" t="s">
        <v>1183</v>
      </c>
      <c r="C194" s="832" t="s">
        <v>1189</v>
      </c>
      <c r="D194" s="833" t="s">
        <v>2119</v>
      </c>
      <c r="E194" s="834" t="s">
        <v>1204</v>
      </c>
      <c r="F194" s="832" t="s">
        <v>1186</v>
      </c>
      <c r="G194" s="832" t="s">
        <v>1222</v>
      </c>
      <c r="H194" s="832" t="s">
        <v>583</v>
      </c>
      <c r="I194" s="832" t="s">
        <v>1234</v>
      </c>
      <c r="J194" s="832" t="s">
        <v>1235</v>
      </c>
      <c r="K194" s="832" t="s">
        <v>1236</v>
      </c>
      <c r="L194" s="835">
        <v>748.12</v>
      </c>
      <c r="M194" s="835">
        <v>748.12</v>
      </c>
      <c r="N194" s="832">
        <v>1</v>
      </c>
      <c r="O194" s="836">
        <v>1</v>
      </c>
      <c r="P194" s="835">
        <v>748.12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11</v>
      </c>
      <c r="B195" s="832" t="s">
        <v>1183</v>
      </c>
      <c r="C195" s="832" t="s">
        <v>1189</v>
      </c>
      <c r="D195" s="833" t="s">
        <v>2119</v>
      </c>
      <c r="E195" s="834" t="s">
        <v>1204</v>
      </c>
      <c r="F195" s="832" t="s">
        <v>1186</v>
      </c>
      <c r="G195" s="832" t="s">
        <v>1222</v>
      </c>
      <c r="H195" s="832" t="s">
        <v>583</v>
      </c>
      <c r="I195" s="832" t="s">
        <v>1237</v>
      </c>
      <c r="J195" s="832" t="s">
        <v>1238</v>
      </c>
      <c r="K195" s="832" t="s">
        <v>1239</v>
      </c>
      <c r="L195" s="835">
        <v>1000</v>
      </c>
      <c r="M195" s="835">
        <v>2000</v>
      </c>
      <c r="N195" s="832">
        <v>2</v>
      </c>
      <c r="O195" s="836">
        <v>2</v>
      </c>
      <c r="P195" s="835">
        <v>2000</v>
      </c>
      <c r="Q195" s="837">
        <v>1</v>
      </c>
      <c r="R195" s="832">
        <v>2</v>
      </c>
      <c r="S195" s="837">
        <v>1</v>
      </c>
      <c r="T195" s="836">
        <v>2</v>
      </c>
      <c r="U195" s="838">
        <v>1</v>
      </c>
    </row>
    <row r="196" spans="1:21" ht="14.4" customHeight="1" x14ac:dyDescent="0.3">
      <c r="A196" s="831">
        <v>11</v>
      </c>
      <c r="B196" s="832" t="s">
        <v>1183</v>
      </c>
      <c r="C196" s="832" t="s">
        <v>1189</v>
      </c>
      <c r="D196" s="833" t="s">
        <v>2119</v>
      </c>
      <c r="E196" s="834" t="s">
        <v>1204</v>
      </c>
      <c r="F196" s="832" t="s">
        <v>1186</v>
      </c>
      <c r="G196" s="832" t="s">
        <v>1222</v>
      </c>
      <c r="H196" s="832" t="s">
        <v>583</v>
      </c>
      <c r="I196" s="832" t="s">
        <v>1223</v>
      </c>
      <c r="J196" s="832" t="s">
        <v>1224</v>
      </c>
      <c r="K196" s="832" t="s">
        <v>1225</v>
      </c>
      <c r="L196" s="835">
        <v>500</v>
      </c>
      <c r="M196" s="835">
        <v>500</v>
      </c>
      <c r="N196" s="832">
        <v>1</v>
      </c>
      <c r="O196" s="836">
        <v>1</v>
      </c>
      <c r="P196" s="835">
        <v>500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11</v>
      </c>
      <c r="B197" s="832" t="s">
        <v>1183</v>
      </c>
      <c r="C197" s="832" t="s">
        <v>1189</v>
      </c>
      <c r="D197" s="833" t="s">
        <v>2119</v>
      </c>
      <c r="E197" s="834" t="s">
        <v>1204</v>
      </c>
      <c r="F197" s="832" t="s">
        <v>1186</v>
      </c>
      <c r="G197" s="832" t="s">
        <v>1222</v>
      </c>
      <c r="H197" s="832" t="s">
        <v>583</v>
      </c>
      <c r="I197" s="832" t="s">
        <v>1226</v>
      </c>
      <c r="J197" s="832" t="s">
        <v>1227</v>
      </c>
      <c r="K197" s="832" t="s">
        <v>1228</v>
      </c>
      <c r="L197" s="835">
        <v>971.25</v>
      </c>
      <c r="M197" s="835">
        <v>971.25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11</v>
      </c>
      <c r="B198" s="832" t="s">
        <v>1183</v>
      </c>
      <c r="C198" s="832" t="s">
        <v>1189</v>
      </c>
      <c r="D198" s="833" t="s">
        <v>2119</v>
      </c>
      <c r="E198" s="834" t="s">
        <v>1204</v>
      </c>
      <c r="F198" s="832" t="s">
        <v>1186</v>
      </c>
      <c r="G198" s="832" t="s">
        <v>1222</v>
      </c>
      <c r="H198" s="832" t="s">
        <v>583</v>
      </c>
      <c r="I198" s="832" t="s">
        <v>1554</v>
      </c>
      <c r="J198" s="832" t="s">
        <v>1555</v>
      </c>
      <c r="K198" s="832" t="s">
        <v>1556</v>
      </c>
      <c r="L198" s="835">
        <v>500</v>
      </c>
      <c r="M198" s="835">
        <v>500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11</v>
      </c>
      <c r="B199" s="832" t="s">
        <v>1183</v>
      </c>
      <c r="C199" s="832" t="s">
        <v>1189</v>
      </c>
      <c r="D199" s="833" t="s">
        <v>2119</v>
      </c>
      <c r="E199" s="834" t="s">
        <v>1204</v>
      </c>
      <c r="F199" s="832" t="s">
        <v>1186</v>
      </c>
      <c r="G199" s="832" t="s">
        <v>1222</v>
      </c>
      <c r="H199" s="832" t="s">
        <v>583</v>
      </c>
      <c r="I199" s="832" t="s">
        <v>1557</v>
      </c>
      <c r="J199" s="832" t="s">
        <v>1558</v>
      </c>
      <c r="K199" s="832" t="s">
        <v>1559</v>
      </c>
      <c r="L199" s="835">
        <v>239.73</v>
      </c>
      <c r="M199" s="835">
        <v>239.73</v>
      </c>
      <c r="N199" s="832">
        <v>1</v>
      </c>
      <c r="O199" s="836">
        <v>1</v>
      </c>
      <c r="P199" s="835">
        <v>239.73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" customHeight="1" x14ac:dyDescent="0.3">
      <c r="A200" s="831">
        <v>11</v>
      </c>
      <c r="B200" s="832" t="s">
        <v>1183</v>
      </c>
      <c r="C200" s="832" t="s">
        <v>1189</v>
      </c>
      <c r="D200" s="833" t="s">
        <v>2119</v>
      </c>
      <c r="E200" s="834" t="s">
        <v>1204</v>
      </c>
      <c r="F200" s="832" t="s">
        <v>1186</v>
      </c>
      <c r="G200" s="832" t="s">
        <v>1222</v>
      </c>
      <c r="H200" s="832" t="s">
        <v>583</v>
      </c>
      <c r="I200" s="832" t="s">
        <v>1560</v>
      </c>
      <c r="J200" s="832" t="s">
        <v>1561</v>
      </c>
      <c r="K200" s="832" t="s">
        <v>1562</v>
      </c>
      <c r="L200" s="835">
        <v>3200</v>
      </c>
      <c r="M200" s="835">
        <v>3200</v>
      </c>
      <c r="N200" s="832">
        <v>1</v>
      </c>
      <c r="O200" s="836">
        <v>1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11</v>
      </c>
      <c r="B201" s="832" t="s">
        <v>1183</v>
      </c>
      <c r="C201" s="832" t="s">
        <v>1189</v>
      </c>
      <c r="D201" s="833" t="s">
        <v>2119</v>
      </c>
      <c r="E201" s="834" t="s">
        <v>1204</v>
      </c>
      <c r="F201" s="832" t="s">
        <v>1186</v>
      </c>
      <c r="G201" s="832" t="s">
        <v>1246</v>
      </c>
      <c r="H201" s="832" t="s">
        <v>583</v>
      </c>
      <c r="I201" s="832" t="s">
        <v>1247</v>
      </c>
      <c r="J201" s="832" t="s">
        <v>1248</v>
      </c>
      <c r="K201" s="832" t="s">
        <v>1249</v>
      </c>
      <c r="L201" s="835">
        <v>200</v>
      </c>
      <c r="M201" s="835">
        <v>3200</v>
      </c>
      <c r="N201" s="832">
        <v>16</v>
      </c>
      <c r="O201" s="836">
        <v>8</v>
      </c>
      <c r="P201" s="835">
        <v>2800</v>
      </c>
      <c r="Q201" s="837">
        <v>0.875</v>
      </c>
      <c r="R201" s="832">
        <v>14</v>
      </c>
      <c r="S201" s="837">
        <v>0.875</v>
      </c>
      <c r="T201" s="836">
        <v>7</v>
      </c>
      <c r="U201" s="838">
        <v>0.875</v>
      </c>
    </row>
    <row r="202" spans="1:21" ht="14.4" customHeight="1" x14ac:dyDescent="0.3">
      <c r="A202" s="831">
        <v>11</v>
      </c>
      <c r="B202" s="832" t="s">
        <v>1183</v>
      </c>
      <c r="C202" s="832" t="s">
        <v>1189</v>
      </c>
      <c r="D202" s="833" t="s">
        <v>2119</v>
      </c>
      <c r="E202" s="834" t="s">
        <v>1204</v>
      </c>
      <c r="F202" s="832" t="s">
        <v>1186</v>
      </c>
      <c r="G202" s="832" t="s">
        <v>1246</v>
      </c>
      <c r="H202" s="832" t="s">
        <v>583</v>
      </c>
      <c r="I202" s="832" t="s">
        <v>1264</v>
      </c>
      <c r="J202" s="832" t="s">
        <v>1265</v>
      </c>
      <c r="K202" s="832" t="s">
        <v>1266</v>
      </c>
      <c r="L202" s="835">
        <v>278.75</v>
      </c>
      <c r="M202" s="835">
        <v>16167.5</v>
      </c>
      <c r="N202" s="832">
        <v>58</v>
      </c>
      <c r="O202" s="836">
        <v>24</v>
      </c>
      <c r="P202" s="835">
        <v>8362.5</v>
      </c>
      <c r="Q202" s="837">
        <v>0.51724137931034486</v>
      </c>
      <c r="R202" s="832">
        <v>30</v>
      </c>
      <c r="S202" s="837">
        <v>0.51724137931034486</v>
      </c>
      <c r="T202" s="836">
        <v>15</v>
      </c>
      <c r="U202" s="838">
        <v>0.625</v>
      </c>
    </row>
    <row r="203" spans="1:21" ht="14.4" customHeight="1" x14ac:dyDescent="0.3">
      <c r="A203" s="831">
        <v>11</v>
      </c>
      <c r="B203" s="832" t="s">
        <v>1183</v>
      </c>
      <c r="C203" s="832" t="s">
        <v>1189</v>
      </c>
      <c r="D203" s="833" t="s">
        <v>2119</v>
      </c>
      <c r="E203" s="834" t="s">
        <v>1204</v>
      </c>
      <c r="F203" s="832" t="s">
        <v>1186</v>
      </c>
      <c r="G203" s="832" t="s">
        <v>1246</v>
      </c>
      <c r="H203" s="832" t="s">
        <v>583</v>
      </c>
      <c r="I203" s="832" t="s">
        <v>1563</v>
      </c>
      <c r="J203" s="832" t="s">
        <v>1564</v>
      </c>
      <c r="K203" s="832" t="s">
        <v>1565</v>
      </c>
      <c r="L203" s="835">
        <v>296.48</v>
      </c>
      <c r="M203" s="835">
        <v>1185.92</v>
      </c>
      <c r="N203" s="832">
        <v>4</v>
      </c>
      <c r="O203" s="836">
        <v>2</v>
      </c>
      <c r="P203" s="835">
        <v>1185.92</v>
      </c>
      <c r="Q203" s="837">
        <v>1</v>
      </c>
      <c r="R203" s="832">
        <v>4</v>
      </c>
      <c r="S203" s="837">
        <v>1</v>
      </c>
      <c r="T203" s="836">
        <v>2</v>
      </c>
      <c r="U203" s="838">
        <v>1</v>
      </c>
    </row>
    <row r="204" spans="1:21" ht="14.4" customHeight="1" x14ac:dyDescent="0.3">
      <c r="A204" s="831">
        <v>11</v>
      </c>
      <c r="B204" s="832" t="s">
        <v>1183</v>
      </c>
      <c r="C204" s="832" t="s">
        <v>1189</v>
      </c>
      <c r="D204" s="833" t="s">
        <v>2119</v>
      </c>
      <c r="E204" s="834" t="s">
        <v>1204</v>
      </c>
      <c r="F204" s="832" t="s">
        <v>1186</v>
      </c>
      <c r="G204" s="832" t="s">
        <v>1337</v>
      </c>
      <c r="H204" s="832" t="s">
        <v>583</v>
      </c>
      <c r="I204" s="832" t="s">
        <v>1566</v>
      </c>
      <c r="J204" s="832" t="s">
        <v>1567</v>
      </c>
      <c r="K204" s="832" t="s">
        <v>1568</v>
      </c>
      <c r="L204" s="835">
        <v>1659.44</v>
      </c>
      <c r="M204" s="835">
        <v>4978.32</v>
      </c>
      <c r="N204" s="832">
        <v>3</v>
      </c>
      <c r="O204" s="836">
        <v>2</v>
      </c>
      <c r="P204" s="835">
        <v>1659.44</v>
      </c>
      <c r="Q204" s="837">
        <v>0.33333333333333337</v>
      </c>
      <c r="R204" s="832">
        <v>1</v>
      </c>
      <c r="S204" s="837">
        <v>0.33333333333333331</v>
      </c>
      <c r="T204" s="836">
        <v>1</v>
      </c>
      <c r="U204" s="838">
        <v>0.5</v>
      </c>
    </row>
    <row r="205" spans="1:21" ht="14.4" customHeight="1" x14ac:dyDescent="0.3">
      <c r="A205" s="831">
        <v>11</v>
      </c>
      <c r="B205" s="832" t="s">
        <v>1183</v>
      </c>
      <c r="C205" s="832" t="s">
        <v>1189</v>
      </c>
      <c r="D205" s="833" t="s">
        <v>2119</v>
      </c>
      <c r="E205" s="834" t="s">
        <v>1204</v>
      </c>
      <c r="F205" s="832" t="s">
        <v>1186</v>
      </c>
      <c r="G205" s="832" t="s">
        <v>1569</v>
      </c>
      <c r="H205" s="832" t="s">
        <v>583</v>
      </c>
      <c r="I205" s="832" t="s">
        <v>1570</v>
      </c>
      <c r="J205" s="832" t="s">
        <v>1571</v>
      </c>
      <c r="K205" s="832" t="s">
        <v>1572</v>
      </c>
      <c r="L205" s="835">
        <v>38233</v>
      </c>
      <c r="M205" s="835">
        <v>76466</v>
      </c>
      <c r="N205" s="832">
        <v>2</v>
      </c>
      <c r="O205" s="836">
        <v>2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11</v>
      </c>
      <c r="B206" s="832" t="s">
        <v>1183</v>
      </c>
      <c r="C206" s="832" t="s">
        <v>1189</v>
      </c>
      <c r="D206" s="833" t="s">
        <v>2119</v>
      </c>
      <c r="E206" s="834" t="s">
        <v>1205</v>
      </c>
      <c r="F206" s="832" t="s">
        <v>1184</v>
      </c>
      <c r="G206" s="832" t="s">
        <v>1273</v>
      </c>
      <c r="H206" s="832" t="s">
        <v>583</v>
      </c>
      <c r="I206" s="832" t="s">
        <v>1274</v>
      </c>
      <c r="J206" s="832" t="s">
        <v>1275</v>
      </c>
      <c r="K206" s="832" t="s">
        <v>1276</v>
      </c>
      <c r="L206" s="835">
        <v>52.87</v>
      </c>
      <c r="M206" s="835">
        <v>158.60999999999999</v>
      </c>
      <c r="N206" s="832">
        <v>3</v>
      </c>
      <c r="O206" s="836">
        <v>2.5</v>
      </c>
      <c r="P206" s="835">
        <v>105.74</v>
      </c>
      <c r="Q206" s="837">
        <v>0.66666666666666674</v>
      </c>
      <c r="R206" s="832">
        <v>2</v>
      </c>
      <c r="S206" s="837">
        <v>0.66666666666666663</v>
      </c>
      <c r="T206" s="836">
        <v>1.5</v>
      </c>
      <c r="U206" s="838">
        <v>0.6</v>
      </c>
    </row>
    <row r="207" spans="1:21" ht="14.4" customHeight="1" x14ac:dyDescent="0.3">
      <c r="A207" s="831">
        <v>11</v>
      </c>
      <c r="B207" s="832" t="s">
        <v>1183</v>
      </c>
      <c r="C207" s="832" t="s">
        <v>1189</v>
      </c>
      <c r="D207" s="833" t="s">
        <v>2119</v>
      </c>
      <c r="E207" s="834" t="s">
        <v>1205</v>
      </c>
      <c r="F207" s="832" t="s">
        <v>1184</v>
      </c>
      <c r="G207" s="832" t="s">
        <v>1273</v>
      </c>
      <c r="H207" s="832" t="s">
        <v>583</v>
      </c>
      <c r="I207" s="832" t="s">
        <v>1573</v>
      </c>
      <c r="J207" s="832" t="s">
        <v>1574</v>
      </c>
      <c r="K207" s="832" t="s">
        <v>1575</v>
      </c>
      <c r="L207" s="835">
        <v>70.48</v>
      </c>
      <c r="M207" s="835">
        <v>70.48</v>
      </c>
      <c r="N207" s="832">
        <v>1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" customHeight="1" x14ac:dyDescent="0.3">
      <c r="A208" s="831">
        <v>11</v>
      </c>
      <c r="B208" s="832" t="s">
        <v>1183</v>
      </c>
      <c r="C208" s="832" t="s">
        <v>1189</v>
      </c>
      <c r="D208" s="833" t="s">
        <v>2119</v>
      </c>
      <c r="E208" s="834" t="s">
        <v>1205</v>
      </c>
      <c r="F208" s="832" t="s">
        <v>1184</v>
      </c>
      <c r="G208" s="832" t="s">
        <v>1293</v>
      </c>
      <c r="H208" s="832" t="s">
        <v>583</v>
      </c>
      <c r="I208" s="832" t="s">
        <v>1294</v>
      </c>
      <c r="J208" s="832" t="s">
        <v>1295</v>
      </c>
      <c r="K208" s="832" t="s">
        <v>1296</v>
      </c>
      <c r="L208" s="835">
        <v>159.71</v>
      </c>
      <c r="M208" s="835">
        <v>1437.3899999999999</v>
      </c>
      <c r="N208" s="832">
        <v>9</v>
      </c>
      <c r="O208" s="836">
        <v>2.5</v>
      </c>
      <c r="P208" s="835">
        <v>958.26</v>
      </c>
      <c r="Q208" s="837">
        <v>0.66666666666666674</v>
      </c>
      <c r="R208" s="832">
        <v>6</v>
      </c>
      <c r="S208" s="837">
        <v>0.66666666666666663</v>
      </c>
      <c r="T208" s="836">
        <v>2</v>
      </c>
      <c r="U208" s="838">
        <v>0.8</v>
      </c>
    </row>
    <row r="209" spans="1:21" ht="14.4" customHeight="1" x14ac:dyDescent="0.3">
      <c r="A209" s="831">
        <v>11</v>
      </c>
      <c r="B209" s="832" t="s">
        <v>1183</v>
      </c>
      <c r="C209" s="832" t="s">
        <v>1189</v>
      </c>
      <c r="D209" s="833" t="s">
        <v>2119</v>
      </c>
      <c r="E209" s="834" t="s">
        <v>1205</v>
      </c>
      <c r="F209" s="832" t="s">
        <v>1184</v>
      </c>
      <c r="G209" s="832" t="s">
        <v>1504</v>
      </c>
      <c r="H209" s="832" t="s">
        <v>583</v>
      </c>
      <c r="I209" s="832" t="s">
        <v>1576</v>
      </c>
      <c r="J209" s="832" t="s">
        <v>1577</v>
      </c>
      <c r="K209" s="832" t="s">
        <v>1578</v>
      </c>
      <c r="L209" s="835">
        <v>0</v>
      </c>
      <c r="M209" s="835">
        <v>0</v>
      </c>
      <c r="N209" s="832">
        <v>1</v>
      </c>
      <c r="O209" s="836">
        <v>0.5</v>
      </c>
      <c r="P209" s="835">
        <v>0</v>
      </c>
      <c r="Q209" s="837"/>
      <c r="R209" s="832">
        <v>1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11</v>
      </c>
      <c r="B210" s="832" t="s">
        <v>1183</v>
      </c>
      <c r="C210" s="832" t="s">
        <v>1189</v>
      </c>
      <c r="D210" s="833" t="s">
        <v>2119</v>
      </c>
      <c r="E210" s="834" t="s">
        <v>1205</v>
      </c>
      <c r="F210" s="832" t="s">
        <v>1184</v>
      </c>
      <c r="G210" s="832" t="s">
        <v>1508</v>
      </c>
      <c r="H210" s="832" t="s">
        <v>583</v>
      </c>
      <c r="I210" s="832" t="s">
        <v>1579</v>
      </c>
      <c r="J210" s="832" t="s">
        <v>1580</v>
      </c>
      <c r="K210" s="832" t="s">
        <v>1581</v>
      </c>
      <c r="L210" s="835">
        <v>0</v>
      </c>
      <c r="M210" s="835">
        <v>0</v>
      </c>
      <c r="N210" s="832">
        <v>1</v>
      </c>
      <c r="O210" s="836">
        <v>0.5</v>
      </c>
      <c r="P210" s="835"/>
      <c r="Q210" s="837"/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11</v>
      </c>
      <c r="B211" s="832" t="s">
        <v>1183</v>
      </c>
      <c r="C211" s="832" t="s">
        <v>1189</v>
      </c>
      <c r="D211" s="833" t="s">
        <v>2119</v>
      </c>
      <c r="E211" s="834" t="s">
        <v>1205</v>
      </c>
      <c r="F211" s="832" t="s">
        <v>1184</v>
      </c>
      <c r="G211" s="832" t="s">
        <v>1305</v>
      </c>
      <c r="H211" s="832" t="s">
        <v>618</v>
      </c>
      <c r="I211" s="832" t="s">
        <v>1159</v>
      </c>
      <c r="J211" s="832" t="s">
        <v>1160</v>
      </c>
      <c r="K211" s="832" t="s">
        <v>1161</v>
      </c>
      <c r="L211" s="835">
        <v>70.48</v>
      </c>
      <c r="M211" s="835">
        <v>70.48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11</v>
      </c>
      <c r="B212" s="832" t="s">
        <v>1183</v>
      </c>
      <c r="C212" s="832" t="s">
        <v>1189</v>
      </c>
      <c r="D212" s="833" t="s">
        <v>2119</v>
      </c>
      <c r="E212" s="834" t="s">
        <v>1205</v>
      </c>
      <c r="F212" s="832" t="s">
        <v>1184</v>
      </c>
      <c r="G212" s="832" t="s">
        <v>1305</v>
      </c>
      <c r="H212" s="832" t="s">
        <v>618</v>
      </c>
      <c r="I212" s="832" t="s">
        <v>1582</v>
      </c>
      <c r="J212" s="832" t="s">
        <v>1160</v>
      </c>
      <c r="K212" s="832" t="s">
        <v>1308</v>
      </c>
      <c r="L212" s="835">
        <v>140.96</v>
      </c>
      <c r="M212" s="835">
        <v>140.96</v>
      </c>
      <c r="N212" s="832">
        <v>1</v>
      </c>
      <c r="O212" s="836">
        <v>0.5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11</v>
      </c>
      <c r="B213" s="832" t="s">
        <v>1183</v>
      </c>
      <c r="C213" s="832" t="s">
        <v>1189</v>
      </c>
      <c r="D213" s="833" t="s">
        <v>2119</v>
      </c>
      <c r="E213" s="834" t="s">
        <v>1205</v>
      </c>
      <c r="F213" s="832" t="s">
        <v>1184</v>
      </c>
      <c r="G213" s="832" t="s">
        <v>1229</v>
      </c>
      <c r="H213" s="832" t="s">
        <v>618</v>
      </c>
      <c r="I213" s="832" t="s">
        <v>1029</v>
      </c>
      <c r="J213" s="832" t="s">
        <v>652</v>
      </c>
      <c r="K213" s="832" t="s">
        <v>1030</v>
      </c>
      <c r="L213" s="835">
        <v>736.33</v>
      </c>
      <c r="M213" s="835">
        <v>2208.9900000000002</v>
      </c>
      <c r="N213" s="832">
        <v>3</v>
      </c>
      <c r="O213" s="836">
        <v>1</v>
      </c>
      <c r="P213" s="835">
        <v>2208.9900000000002</v>
      </c>
      <c r="Q213" s="837">
        <v>1</v>
      </c>
      <c r="R213" s="832">
        <v>3</v>
      </c>
      <c r="S213" s="837">
        <v>1</v>
      </c>
      <c r="T213" s="836">
        <v>1</v>
      </c>
      <c r="U213" s="838">
        <v>1</v>
      </c>
    </row>
    <row r="214" spans="1:21" ht="14.4" customHeight="1" x14ac:dyDescent="0.3">
      <c r="A214" s="831">
        <v>11</v>
      </c>
      <c r="B214" s="832" t="s">
        <v>1183</v>
      </c>
      <c r="C214" s="832" t="s">
        <v>1189</v>
      </c>
      <c r="D214" s="833" t="s">
        <v>2119</v>
      </c>
      <c r="E214" s="834" t="s">
        <v>1205</v>
      </c>
      <c r="F214" s="832" t="s">
        <v>1184</v>
      </c>
      <c r="G214" s="832" t="s">
        <v>1229</v>
      </c>
      <c r="H214" s="832" t="s">
        <v>618</v>
      </c>
      <c r="I214" s="832" t="s">
        <v>1033</v>
      </c>
      <c r="J214" s="832" t="s">
        <v>652</v>
      </c>
      <c r="K214" s="832" t="s">
        <v>1034</v>
      </c>
      <c r="L214" s="835">
        <v>490.89</v>
      </c>
      <c r="M214" s="835">
        <v>3436.23</v>
      </c>
      <c r="N214" s="832">
        <v>7</v>
      </c>
      <c r="O214" s="836">
        <v>4</v>
      </c>
      <c r="P214" s="835">
        <v>3436.23</v>
      </c>
      <c r="Q214" s="837">
        <v>1</v>
      </c>
      <c r="R214" s="832">
        <v>7</v>
      </c>
      <c r="S214" s="837">
        <v>1</v>
      </c>
      <c r="T214" s="836">
        <v>4</v>
      </c>
      <c r="U214" s="838">
        <v>1</v>
      </c>
    </row>
    <row r="215" spans="1:21" ht="14.4" customHeight="1" x14ac:dyDescent="0.3">
      <c r="A215" s="831">
        <v>11</v>
      </c>
      <c r="B215" s="832" t="s">
        <v>1183</v>
      </c>
      <c r="C215" s="832" t="s">
        <v>1189</v>
      </c>
      <c r="D215" s="833" t="s">
        <v>2119</v>
      </c>
      <c r="E215" s="834" t="s">
        <v>1205</v>
      </c>
      <c r="F215" s="832" t="s">
        <v>1184</v>
      </c>
      <c r="G215" s="832" t="s">
        <v>1240</v>
      </c>
      <c r="H215" s="832" t="s">
        <v>583</v>
      </c>
      <c r="I215" s="832" t="s">
        <v>1373</v>
      </c>
      <c r="J215" s="832" t="s">
        <v>627</v>
      </c>
      <c r="K215" s="832" t="s">
        <v>1374</v>
      </c>
      <c r="L215" s="835">
        <v>17.62</v>
      </c>
      <c r="M215" s="835">
        <v>17.62</v>
      </c>
      <c r="N215" s="832">
        <v>1</v>
      </c>
      <c r="O215" s="836">
        <v>1</v>
      </c>
      <c r="P215" s="835">
        <v>17.62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11</v>
      </c>
      <c r="B216" s="832" t="s">
        <v>1183</v>
      </c>
      <c r="C216" s="832" t="s">
        <v>1189</v>
      </c>
      <c r="D216" s="833" t="s">
        <v>2119</v>
      </c>
      <c r="E216" s="834" t="s">
        <v>1205</v>
      </c>
      <c r="F216" s="832" t="s">
        <v>1184</v>
      </c>
      <c r="G216" s="832" t="s">
        <v>1240</v>
      </c>
      <c r="H216" s="832" t="s">
        <v>583</v>
      </c>
      <c r="I216" s="832" t="s">
        <v>1253</v>
      </c>
      <c r="J216" s="832" t="s">
        <v>627</v>
      </c>
      <c r="K216" s="832" t="s">
        <v>1254</v>
      </c>
      <c r="L216" s="835">
        <v>35.25</v>
      </c>
      <c r="M216" s="835">
        <v>35.25</v>
      </c>
      <c r="N216" s="832">
        <v>1</v>
      </c>
      <c r="O216" s="836">
        <v>1</v>
      </c>
      <c r="P216" s="835">
        <v>35.25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11</v>
      </c>
      <c r="B217" s="832" t="s">
        <v>1183</v>
      </c>
      <c r="C217" s="832" t="s">
        <v>1189</v>
      </c>
      <c r="D217" s="833" t="s">
        <v>2119</v>
      </c>
      <c r="E217" s="834" t="s">
        <v>1205</v>
      </c>
      <c r="F217" s="832" t="s">
        <v>1184</v>
      </c>
      <c r="G217" s="832" t="s">
        <v>1240</v>
      </c>
      <c r="H217" s="832" t="s">
        <v>583</v>
      </c>
      <c r="I217" s="832" t="s">
        <v>1241</v>
      </c>
      <c r="J217" s="832" t="s">
        <v>627</v>
      </c>
      <c r="K217" s="832" t="s">
        <v>1242</v>
      </c>
      <c r="L217" s="835">
        <v>35.25</v>
      </c>
      <c r="M217" s="835">
        <v>105.75</v>
      </c>
      <c r="N217" s="832">
        <v>3</v>
      </c>
      <c r="O217" s="836">
        <v>2.5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11</v>
      </c>
      <c r="B218" s="832" t="s">
        <v>1183</v>
      </c>
      <c r="C218" s="832" t="s">
        <v>1189</v>
      </c>
      <c r="D218" s="833" t="s">
        <v>2119</v>
      </c>
      <c r="E218" s="834" t="s">
        <v>1205</v>
      </c>
      <c r="F218" s="832" t="s">
        <v>1186</v>
      </c>
      <c r="G218" s="832" t="s">
        <v>1392</v>
      </c>
      <c r="H218" s="832" t="s">
        <v>583</v>
      </c>
      <c r="I218" s="832" t="s">
        <v>1393</v>
      </c>
      <c r="J218" s="832" t="s">
        <v>1394</v>
      </c>
      <c r="K218" s="832" t="s">
        <v>1395</v>
      </c>
      <c r="L218" s="835">
        <v>0</v>
      </c>
      <c r="M218" s="835">
        <v>0</v>
      </c>
      <c r="N218" s="832">
        <v>2</v>
      </c>
      <c r="O218" s="836">
        <v>2</v>
      </c>
      <c r="P218" s="835"/>
      <c r="Q218" s="837"/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11</v>
      </c>
      <c r="B219" s="832" t="s">
        <v>1183</v>
      </c>
      <c r="C219" s="832" t="s">
        <v>1189</v>
      </c>
      <c r="D219" s="833" t="s">
        <v>2119</v>
      </c>
      <c r="E219" s="834" t="s">
        <v>1205</v>
      </c>
      <c r="F219" s="832" t="s">
        <v>1186</v>
      </c>
      <c r="G219" s="832" t="s">
        <v>1222</v>
      </c>
      <c r="H219" s="832" t="s">
        <v>583</v>
      </c>
      <c r="I219" s="832" t="s">
        <v>1583</v>
      </c>
      <c r="J219" s="832" t="s">
        <v>1584</v>
      </c>
      <c r="K219" s="832" t="s">
        <v>1585</v>
      </c>
      <c r="L219" s="835">
        <v>1600</v>
      </c>
      <c r="M219" s="835">
        <v>1600</v>
      </c>
      <c r="N219" s="832">
        <v>1</v>
      </c>
      <c r="O219" s="836">
        <v>1</v>
      </c>
      <c r="P219" s="835">
        <v>1600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11</v>
      </c>
      <c r="B220" s="832" t="s">
        <v>1183</v>
      </c>
      <c r="C220" s="832" t="s">
        <v>1189</v>
      </c>
      <c r="D220" s="833" t="s">
        <v>2119</v>
      </c>
      <c r="E220" s="834" t="s">
        <v>1205</v>
      </c>
      <c r="F220" s="832" t="s">
        <v>1186</v>
      </c>
      <c r="G220" s="832" t="s">
        <v>1222</v>
      </c>
      <c r="H220" s="832" t="s">
        <v>583</v>
      </c>
      <c r="I220" s="832" t="s">
        <v>1226</v>
      </c>
      <c r="J220" s="832" t="s">
        <v>1227</v>
      </c>
      <c r="K220" s="832" t="s">
        <v>1228</v>
      </c>
      <c r="L220" s="835">
        <v>971.25</v>
      </c>
      <c r="M220" s="835">
        <v>2913.75</v>
      </c>
      <c r="N220" s="832">
        <v>3</v>
      </c>
      <c r="O220" s="836">
        <v>3</v>
      </c>
      <c r="P220" s="835">
        <v>2913.75</v>
      </c>
      <c r="Q220" s="837">
        <v>1</v>
      </c>
      <c r="R220" s="832">
        <v>3</v>
      </c>
      <c r="S220" s="837">
        <v>1</v>
      </c>
      <c r="T220" s="836">
        <v>3</v>
      </c>
      <c r="U220" s="838">
        <v>1</v>
      </c>
    </row>
    <row r="221" spans="1:21" ht="14.4" customHeight="1" x14ac:dyDescent="0.3">
      <c r="A221" s="831">
        <v>11</v>
      </c>
      <c r="B221" s="832" t="s">
        <v>1183</v>
      </c>
      <c r="C221" s="832" t="s">
        <v>1189</v>
      </c>
      <c r="D221" s="833" t="s">
        <v>2119</v>
      </c>
      <c r="E221" s="834" t="s">
        <v>1205</v>
      </c>
      <c r="F221" s="832" t="s">
        <v>1186</v>
      </c>
      <c r="G221" s="832" t="s">
        <v>1222</v>
      </c>
      <c r="H221" s="832" t="s">
        <v>583</v>
      </c>
      <c r="I221" s="832" t="s">
        <v>1586</v>
      </c>
      <c r="J221" s="832" t="s">
        <v>1587</v>
      </c>
      <c r="K221" s="832"/>
      <c r="L221" s="835">
        <v>250</v>
      </c>
      <c r="M221" s="835">
        <v>250</v>
      </c>
      <c r="N221" s="832">
        <v>1</v>
      </c>
      <c r="O221" s="836">
        <v>1</v>
      </c>
      <c r="P221" s="835">
        <v>250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" customHeight="1" x14ac:dyDescent="0.3">
      <c r="A222" s="831">
        <v>11</v>
      </c>
      <c r="B222" s="832" t="s">
        <v>1183</v>
      </c>
      <c r="C222" s="832" t="s">
        <v>1189</v>
      </c>
      <c r="D222" s="833" t="s">
        <v>2119</v>
      </c>
      <c r="E222" s="834" t="s">
        <v>1205</v>
      </c>
      <c r="F222" s="832" t="s">
        <v>1186</v>
      </c>
      <c r="G222" s="832" t="s">
        <v>1222</v>
      </c>
      <c r="H222" s="832" t="s">
        <v>583</v>
      </c>
      <c r="I222" s="832" t="s">
        <v>1588</v>
      </c>
      <c r="J222" s="832" t="s">
        <v>1589</v>
      </c>
      <c r="K222" s="832" t="s">
        <v>1590</v>
      </c>
      <c r="L222" s="835">
        <v>180</v>
      </c>
      <c r="M222" s="835">
        <v>180</v>
      </c>
      <c r="N222" s="832">
        <v>1</v>
      </c>
      <c r="O222" s="836">
        <v>1</v>
      </c>
      <c r="P222" s="835">
        <v>180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11</v>
      </c>
      <c r="B223" s="832" t="s">
        <v>1183</v>
      </c>
      <c r="C223" s="832" t="s">
        <v>1189</v>
      </c>
      <c r="D223" s="833" t="s">
        <v>2119</v>
      </c>
      <c r="E223" s="834" t="s">
        <v>1205</v>
      </c>
      <c r="F223" s="832" t="s">
        <v>1186</v>
      </c>
      <c r="G223" s="832" t="s">
        <v>1222</v>
      </c>
      <c r="H223" s="832" t="s">
        <v>583</v>
      </c>
      <c r="I223" s="832" t="s">
        <v>1591</v>
      </c>
      <c r="J223" s="832" t="s">
        <v>1592</v>
      </c>
      <c r="K223" s="832" t="s">
        <v>1593</v>
      </c>
      <c r="L223" s="835">
        <v>1600</v>
      </c>
      <c r="M223" s="835">
        <v>4800</v>
      </c>
      <c r="N223" s="832">
        <v>3</v>
      </c>
      <c r="O223" s="836">
        <v>3</v>
      </c>
      <c r="P223" s="835">
        <v>3200</v>
      </c>
      <c r="Q223" s="837">
        <v>0.66666666666666663</v>
      </c>
      <c r="R223" s="832">
        <v>2</v>
      </c>
      <c r="S223" s="837">
        <v>0.66666666666666663</v>
      </c>
      <c r="T223" s="836">
        <v>2</v>
      </c>
      <c r="U223" s="838">
        <v>0.66666666666666663</v>
      </c>
    </row>
    <row r="224" spans="1:21" ht="14.4" customHeight="1" x14ac:dyDescent="0.3">
      <c r="A224" s="831">
        <v>11</v>
      </c>
      <c r="B224" s="832" t="s">
        <v>1183</v>
      </c>
      <c r="C224" s="832" t="s">
        <v>1189</v>
      </c>
      <c r="D224" s="833" t="s">
        <v>2119</v>
      </c>
      <c r="E224" s="834" t="s">
        <v>1205</v>
      </c>
      <c r="F224" s="832" t="s">
        <v>1186</v>
      </c>
      <c r="G224" s="832" t="s">
        <v>1246</v>
      </c>
      <c r="H224" s="832" t="s">
        <v>583</v>
      </c>
      <c r="I224" s="832" t="s">
        <v>1247</v>
      </c>
      <c r="J224" s="832" t="s">
        <v>1248</v>
      </c>
      <c r="K224" s="832" t="s">
        <v>1249</v>
      </c>
      <c r="L224" s="835">
        <v>200</v>
      </c>
      <c r="M224" s="835">
        <v>2400</v>
      </c>
      <c r="N224" s="832">
        <v>12</v>
      </c>
      <c r="O224" s="836">
        <v>6</v>
      </c>
      <c r="P224" s="835">
        <v>2000</v>
      </c>
      <c r="Q224" s="837">
        <v>0.83333333333333337</v>
      </c>
      <c r="R224" s="832">
        <v>10</v>
      </c>
      <c r="S224" s="837">
        <v>0.83333333333333337</v>
      </c>
      <c r="T224" s="836">
        <v>5</v>
      </c>
      <c r="U224" s="838">
        <v>0.83333333333333337</v>
      </c>
    </row>
    <row r="225" spans="1:21" ht="14.4" customHeight="1" x14ac:dyDescent="0.3">
      <c r="A225" s="831">
        <v>11</v>
      </c>
      <c r="B225" s="832" t="s">
        <v>1183</v>
      </c>
      <c r="C225" s="832" t="s">
        <v>1189</v>
      </c>
      <c r="D225" s="833" t="s">
        <v>2119</v>
      </c>
      <c r="E225" s="834" t="s">
        <v>1205</v>
      </c>
      <c r="F225" s="832" t="s">
        <v>1186</v>
      </c>
      <c r="G225" s="832" t="s">
        <v>1246</v>
      </c>
      <c r="H225" s="832" t="s">
        <v>583</v>
      </c>
      <c r="I225" s="832" t="s">
        <v>1264</v>
      </c>
      <c r="J225" s="832" t="s">
        <v>1265</v>
      </c>
      <c r="K225" s="832" t="s">
        <v>1266</v>
      </c>
      <c r="L225" s="835">
        <v>278.75</v>
      </c>
      <c r="M225" s="835">
        <v>4460</v>
      </c>
      <c r="N225" s="832">
        <v>16</v>
      </c>
      <c r="O225" s="836">
        <v>8</v>
      </c>
      <c r="P225" s="835">
        <v>4460</v>
      </c>
      <c r="Q225" s="837">
        <v>1</v>
      </c>
      <c r="R225" s="832">
        <v>16</v>
      </c>
      <c r="S225" s="837">
        <v>1</v>
      </c>
      <c r="T225" s="836">
        <v>8</v>
      </c>
      <c r="U225" s="838">
        <v>1</v>
      </c>
    </row>
    <row r="226" spans="1:21" ht="14.4" customHeight="1" x14ac:dyDescent="0.3">
      <c r="A226" s="831">
        <v>11</v>
      </c>
      <c r="B226" s="832" t="s">
        <v>1183</v>
      </c>
      <c r="C226" s="832" t="s">
        <v>1189</v>
      </c>
      <c r="D226" s="833" t="s">
        <v>2119</v>
      </c>
      <c r="E226" s="834" t="s">
        <v>1205</v>
      </c>
      <c r="F226" s="832" t="s">
        <v>1186</v>
      </c>
      <c r="G226" s="832" t="s">
        <v>1246</v>
      </c>
      <c r="H226" s="832" t="s">
        <v>583</v>
      </c>
      <c r="I226" s="832" t="s">
        <v>1594</v>
      </c>
      <c r="J226" s="832" t="s">
        <v>1595</v>
      </c>
      <c r="K226" s="832" t="s">
        <v>1596</v>
      </c>
      <c r="L226" s="835">
        <v>1242.3499999999999</v>
      </c>
      <c r="M226" s="835">
        <v>1242.3499999999999</v>
      </c>
      <c r="N226" s="832">
        <v>1</v>
      </c>
      <c r="O226" s="836">
        <v>1</v>
      </c>
      <c r="P226" s="835">
        <v>1242.3499999999999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11</v>
      </c>
      <c r="B227" s="832" t="s">
        <v>1183</v>
      </c>
      <c r="C227" s="832" t="s">
        <v>1189</v>
      </c>
      <c r="D227" s="833" t="s">
        <v>2119</v>
      </c>
      <c r="E227" s="834" t="s">
        <v>1205</v>
      </c>
      <c r="F227" s="832" t="s">
        <v>1186</v>
      </c>
      <c r="G227" s="832" t="s">
        <v>1337</v>
      </c>
      <c r="H227" s="832" t="s">
        <v>583</v>
      </c>
      <c r="I227" s="832" t="s">
        <v>1566</v>
      </c>
      <c r="J227" s="832" t="s">
        <v>1567</v>
      </c>
      <c r="K227" s="832" t="s">
        <v>1568</v>
      </c>
      <c r="L227" s="835">
        <v>1659.44</v>
      </c>
      <c r="M227" s="835">
        <v>21572.720000000001</v>
      </c>
      <c r="N227" s="832">
        <v>13</v>
      </c>
      <c r="O227" s="836">
        <v>11</v>
      </c>
      <c r="P227" s="835">
        <v>16594.400000000001</v>
      </c>
      <c r="Q227" s="837">
        <v>0.76923076923076927</v>
      </c>
      <c r="R227" s="832">
        <v>10</v>
      </c>
      <c r="S227" s="837">
        <v>0.76923076923076927</v>
      </c>
      <c r="T227" s="836">
        <v>9</v>
      </c>
      <c r="U227" s="838">
        <v>0.81818181818181823</v>
      </c>
    </row>
    <row r="228" spans="1:21" ht="14.4" customHeight="1" x14ac:dyDescent="0.3">
      <c r="A228" s="831">
        <v>11</v>
      </c>
      <c r="B228" s="832" t="s">
        <v>1183</v>
      </c>
      <c r="C228" s="832" t="s">
        <v>1189</v>
      </c>
      <c r="D228" s="833" t="s">
        <v>2119</v>
      </c>
      <c r="E228" s="834" t="s">
        <v>1205</v>
      </c>
      <c r="F228" s="832" t="s">
        <v>1186</v>
      </c>
      <c r="G228" s="832" t="s">
        <v>1569</v>
      </c>
      <c r="H228" s="832" t="s">
        <v>583</v>
      </c>
      <c r="I228" s="832" t="s">
        <v>1570</v>
      </c>
      <c r="J228" s="832" t="s">
        <v>1571</v>
      </c>
      <c r="K228" s="832" t="s">
        <v>1572</v>
      </c>
      <c r="L228" s="835">
        <v>38233</v>
      </c>
      <c r="M228" s="835">
        <v>38233</v>
      </c>
      <c r="N228" s="832">
        <v>1</v>
      </c>
      <c r="O228" s="836">
        <v>1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11</v>
      </c>
      <c r="B229" s="832" t="s">
        <v>1183</v>
      </c>
      <c r="C229" s="832" t="s">
        <v>1189</v>
      </c>
      <c r="D229" s="833" t="s">
        <v>2119</v>
      </c>
      <c r="E229" s="834" t="s">
        <v>1205</v>
      </c>
      <c r="F229" s="832" t="s">
        <v>1186</v>
      </c>
      <c r="G229" s="832" t="s">
        <v>1597</v>
      </c>
      <c r="H229" s="832" t="s">
        <v>583</v>
      </c>
      <c r="I229" s="832" t="s">
        <v>1598</v>
      </c>
      <c r="J229" s="832" t="s">
        <v>1599</v>
      </c>
      <c r="K229" s="832" t="s">
        <v>1600</v>
      </c>
      <c r="L229" s="835">
        <v>24074</v>
      </c>
      <c r="M229" s="835">
        <v>72222</v>
      </c>
      <c r="N229" s="832">
        <v>3</v>
      </c>
      <c r="O229" s="836">
        <v>3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11</v>
      </c>
      <c r="B230" s="832" t="s">
        <v>1183</v>
      </c>
      <c r="C230" s="832" t="s">
        <v>1189</v>
      </c>
      <c r="D230" s="833" t="s">
        <v>2119</v>
      </c>
      <c r="E230" s="834" t="s">
        <v>1206</v>
      </c>
      <c r="F230" s="832" t="s">
        <v>1184</v>
      </c>
      <c r="G230" s="832" t="s">
        <v>1601</v>
      </c>
      <c r="H230" s="832" t="s">
        <v>583</v>
      </c>
      <c r="I230" s="832" t="s">
        <v>1602</v>
      </c>
      <c r="J230" s="832" t="s">
        <v>638</v>
      </c>
      <c r="K230" s="832" t="s">
        <v>1603</v>
      </c>
      <c r="L230" s="835">
        <v>37.61</v>
      </c>
      <c r="M230" s="835">
        <v>150.44</v>
      </c>
      <c r="N230" s="832">
        <v>4</v>
      </c>
      <c r="O230" s="836">
        <v>2</v>
      </c>
      <c r="P230" s="835">
        <v>150.44</v>
      </c>
      <c r="Q230" s="837">
        <v>1</v>
      </c>
      <c r="R230" s="832">
        <v>4</v>
      </c>
      <c r="S230" s="837">
        <v>1</v>
      </c>
      <c r="T230" s="836">
        <v>2</v>
      </c>
      <c r="U230" s="838">
        <v>1</v>
      </c>
    </row>
    <row r="231" spans="1:21" ht="14.4" customHeight="1" x14ac:dyDescent="0.3">
      <c r="A231" s="831">
        <v>11</v>
      </c>
      <c r="B231" s="832" t="s">
        <v>1183</v>
      </c>
      <c r="C231" s="832" t="s">
        <v>1189</v>
      </c>
      <c r="D231" s="833" t="s">
        <v>2119</v>
      </c>
      <c r="E231" s="834" t="s">
        <v>1206</v>
      </c>
      <c r="F231" s="832" t="s">
        <v>1184</v>
      </c>
      <c r="G231" s="832" t="s">
        <v>1352</v>
      </c>
      <c r="H231" s="832" t="s">
        <v>583</v>
      </c>
      <c r="I231" s="832" t="s">
        <v>1604</v>
      </c>
      <c r="J231" s="832" t="s">
        <v>900</v>
      </c>
      <c r="K231" s="832" t="s">
        <v>1605</v>
      </c>
      <c r="L231" s="835">
        <v>0</v>
      </c>
      <c r="M231" s="835">
        <v>0</v>
      </c>
      <c r="N231" s="832">
        <v>1</v>
      </c>
      <c r="O231" s="836">
        <v>1</v>
      </c>
      <c r="P231" s="835">
        <v>0</v>
      </c>
      <c r="Q231" s="837"/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11</v>
      </c>
      <c r="B232" s="832" t="s">
        <v>1183</v>
      </c>
      <c r="C232" s="832" t="s">
        <v>1189</v>
      </c>
      <c r="D232" s="833" t="s">
        <v>2119</v>
      </c>
      <c r="E232" s="834" t="s">
        <v>1206</v>
      </c>
      <c r="F232" s="832" t="s">
        <v>1184</v>
      </c>
      <c r="G232" s="832" t="s">
        <v>1606</v>
      </c>
      <c r="H232" s="832" t="s">
        <v>583</v>
      </c>
      <c r="I232" s="832" t="s">
        <v>1607</v>
      </c>
      <c r="J232" s="832" t="s">
        <v>835</v>
      </c>
      <c r="K232" s="832" t="s">
        <v>1608</v>
      </c>
      <c r="L232" s="835">
        <v>48.09</v>
      </c>
      <c r="M232" s="835">
        <v>48.09</v>
      </c>
      <c r="N232" s="832">
        <v>1</v>
      </c>
      <c r="O232" s="836">
        <v>1</v>
      </c>
      <c r="P232" s="835">
        <v>48.09</v>
      </c>
      <c r="Q232" s="837">
        <v>1</v>
      </c>
      <c r="R232" s="832">
        <v>1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11</v>
      </c>
      <c r="B233" s="832" t="s">
        <v>1183</v>
      </c>
      <c r="C233" s="832" t="s">
        <v>1189</v>
      </c>
      <c r="D233" s="833" t="s">
        <v>2119</v>
      </c>
      <c r="E233" s="834" t="s">
        <v>1206</v>
      </c>
      <c r="F233" s="832" t="s">
        <v>1184</v>
      </c>
      <c r="G233" s="832" t="s">
        <v>1514</v>
      </c>
      <c r="H233" s="832" t="s">
        <v>583</v>
      </c>
      <c r="I233" s="832" t="s">
        <v>1609</v>
      </c>
      <c r="J233" s="832" t="s">
        <v>1610</v>
      </c>
      <c r="K233" s="832" t="s">
        <v>1611</v>
      </c>
      <c r="L233" s="835">
        <v>111.72</v>
      </c>
      <c r="M233" s="835">
        <v>223.44</v>
      </c>
      <c r="N233" s="832">
        <v>2</v>
      </c>
      <c r="O233" s="836">
        <v>1</v>
      </c>
      <c r="P233" s="835">
        <v>223.44</v>
      </c>
      <c r="Q233" s="837">
        <v>1</v>
      </c>
      <c r="R233" s="832">
        <v>2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11</v>
      </c>
      <c r="B234" s="832" t="s">
        <v>1183</v>
      </c>
      <c r="C234" s="832" t="s">
        <v>1189</v>
      </c>
      <c r="D234" s="833" t="s">
        <v>2119</v>
      </c>
      <c r="E234" s="834" t="s">
        <v>1206</v>
      </c>
      <c r="F234" s="832" t="s">
        <v>1184</v>
      </c>
      <c r="G234" s="832" t="s">
        <v>1612</v>
      </c>
      <c r="H234" s="832" t="s">
        <v>618</v>
      </c>
      <c r="I234" s="832" t="s">
        <v>1613</v>
      </c>
      <c r="J234" s="832" t="s">
        <v>1614</v>
      </c>
      <c r="K234" s="832" t="s">
        <v>1615</v>
      </c>
      <c r="L234" s="835">
        <v>234.07</v>
      </c>
      <c r="M234" s="835">
        <v>234.07</v>
      </c>
      <c r="N234" s="832">
        <v>1</v>
      </c>
      <c r="O234" s="836">
        <v>0.5</v>
      </c>
      <c r="P234" s="835">
        <v>234.07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11</v>
      </c>
      <c r="B235" s="832" t="s">
        <v>1183</v>
      </c>
      <c r="C235" s="832" t="s">
        <v>1189</v>
      </c>
      <c r="D235" s="833" t="s">
        <v>2119</v>
      </c>
      <c r="E235" s="834" t="s">
        <v>1206</v>
      </c>
      <c r="F235" s="832" t="s">
        <v>1184</v>
      </c>
      <c r="G235" s="832" t="s">
        <v>1240</v>
      </c>
      <c r="H235" s="832" t="s">
        <v>583</v>
      </c>
      <c r="I235" s="832" t="s">
        <v>1253</v>
      </c>
      <c r="J235" s="832" t="s">
        <v>627</v>
      </c>
      <c r="K235" s="832" t="s">
        <v>1254</v>
      </c>
      <c r="L235" s="835">
        <v>35.25</v>
      </c>
      <c r="M235" s="835">
        <v>70.5</v>
      </c>
      <c r="N235" s="832">
        <v>2</v>
      </c>
      <c r="O235" s="836">
        <v>1</v>
      </c>
      <c r="P235" s="835">
        <v>70.5</v>
      </c>
      <c r="Q235" s="837">
        <v>1</v>
      </c>
      <c r="R235" s="832">
        <v>2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11</v>
      </c>
      <c r="B236" s="832" t="s">
        <v>1183</v>
      </c>
      <c r="C236" s="832" t="s">
        <v>1189</v>
      </c>
      <c r="D236" s="833" t="s">
        <v>2119</v>
      </c>
      <c r="E236" s="834" t="s">
        <v>1206</v>
      </c>
      <c r="F236" s="832" t="s">
        <v>1184</v>
      </c>
      <c r="G236" s="832" t="s">
        <v>1309</v>
      </c>
      <c r="H236" s="832" t="s">
        <v>583</v>
      </c>
      <c r="I236" s="832" t="s">
        <v>1310</v>
      </c>
      <c r="J236" s="832" t="s">
        <v>1311</v>
      </c>
      <c r="K236" s="832" t="s">
        <v>1312</v>
      </c>
      <c r="L236" s="835">
        <v>218.62</v>
      </c>
      <c r="M236" s="835">
        <v>218.62</v>
      </c>
      <c r="N236" s="832">
        <v>1</v>
      </c>
      <c r="O236" s="836">
        <v>0.5</v>
      </c>
      <c r="P236" s="835">
        <v>218.62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11</v>
      </c>
      <c r="B237" s="832" t="s">
        <v>1183</v>
      </c>
      <c r="C237" s="832" t="s">
        <v>1189</v>
      </c>
      <c r="D237" s="833" t="s">
        <v>2119</v>
      </c>
      <c r="E237" s="834" t="s">
        <v>1206</v>
      </c>
      <c r="F237" s="832" t="s">
        <v>1186</v>
      </c>
      <c r="G237" s="832" t="s">
        <v>1321</v>
      </c>
      <c r="H237" s="832" t="s">
        <v>583</v>
      </c>
      <c r="I237" s="832" t="s">
        <v>1616</v>
      </c>
      <c r="J237" s="832" t="s">
        <v>1617</v>
      </c>
      <c r="K237" s="832" t="s">
        <v>1618</v>
      </c>
      <c r="L237" s="835">
        <v>0</v>
      </c>
      <c r="M237" s="835">
        <v>0</v>
      </c>
      <c r="N237" s="832">
        <v>2</v>
      </c>
      <c r="O237" s="836">
        <v>1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11</v>
      </c>
      <c r="B238" s="832" t="s">
        <v>1183</v>
      </c>
      <c r="C238" s="832" t="s">
        <v>1189</v>
      </c>
      <c r="D238" s="833" t="s">
        <v>2119</v>
      </c>
      <c r="E238" s="834" t="s">
        <v>1206</v>
      </c>
      <c r="F238" s="832" t="s">
        <v>1186</v>
      </c>
      <c r="G238" s="832" t="s">
        <v>1321</v>
      </c>
      <c r="H238" s="832" t="s">
        <v>583</v>
      </c>
      <c r="I238" s="832" t="s">
        <v>1619</v>
      </c>
      <c r="J238" s="832" t="s">
        <v>1620</v>
      </c>
      <c r="K238" s="832" t="s">
        <v>1621</v>
      </c>
      <c r="L238" s="835">
        <v>400.2</v>
      </c>
      <c r="M238" s="835">
        <v>400.2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11</v>
      </c>
      <c r="B239" s="832" t="s">
        <v>1183</v>
      </c>
      <c r="C239" s="832" t="s">
        <v>1189</v>
      </c>
      <c r="D239" s="833" t="s">
        <v>2119</v>
      </c>
      <c r="E239" s="834" t="s">
        <v>1206</v>
      </c>
      <c r="F239" s="832" t="s">
        <v>1186</v>
      </c>
      <c r="G239" s="832" t="s">
        <v>1392</v>
      </c>
      <c r="H239" s="832" t="s">
        <v>583</v>
      </c>
      <c r="I239" s="832" t="s">
        <v>1622</v>
      </c>
      <c r="J239" s="832" t="s">
        <v>1623</v>
      </c>
      <c r="K239" s="832" t="s">
        <v>1624</v>
      </c>
      <c r="L239" s="835">
        <v>300</v>
      </c>
      <c r="M239" s="835">
        <v>600</v>
      </c>
      <c r="N239" s="832">
        <v>2</v>
      </c>
      <c r="O239" s="836">
        <v>2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11</v>
      </c>
      <c r="B240" s="832" t="s">
        <v>1183</v>
      </c>
      <c r="C240" s="832" t="s">
        <v>1189</v>
      </c>
      <c r="D240" s="833" t="s">
        <v>2119</v>
      </c>
      <c r="E240" s="834" t="s">
        <v>1206</v>
      </c>
      <c r="F240" s="832" t="s">
        <v>1186</v>
      </c>
      <c r="G240" s="832" t="s">
        <v>1392</v>
      </c>
      <c r="H240" s="832" t="s">
        <v>583</v>
      </c>
      <c r="I240" s="832" t="s">
        <v>1625</v>
      </c>
      <c r="J240" s="832" t="s">
        <v>1626</v>
      </c>
      <c r="K240" s="832" t="s">
        <v>1627</v>
      </c>
      <c r="L240" s="835">
        <v>1000</v>
      </c>
      <c r="M240" s="835">
        <v>1000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11</v>
      </c>
      <c r="B241" s="832" t="s">
        <v>1183</v>
      </c>
      <c r="C241" s="832" t="s">
        <v>1189</v>
      </c>
      <c r="D241" s="833" t="s">
        <v>2119</v>
      </c>
      <c r="E241" s="834" t="s">
        <v>1206</v>
      </c>
      <c r="F241" s="832" t="s">
        <v>1186</v>
      </c>
      <c r="G241" s="832" t="s">
        <v>1222</v>
      </c>
      <c r="H241" s="832" t="s">
        <v>583</v>
      </c>
      <c r="I241" s="832" t="s">
        <v>1628</v>
      </c>
      <c r="J241" s="832" t="s">
        <v>1629</v>
      </c>
      <c r="K241" s="832"/>
      <c r="L241" s="835">
        <v>90.3</v>
      </c>
      <c r="M241" s="835">
        <v>90.3</v>
      </c>
      <c r="N241" s="832">
        <v>1</v>
      </c>
      <c r="O241" s="836">
        <v>1</v>
      </c>
      <c r="P241" s="835">
        <v>90.3</v>
      </c>
      <c r="Q241" s="837">
        <v>1</v>
      </c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11</v>
      </c>
      <c r="B242" s="832" t="s">
        <v>1183</v>
      </c>
      <c r="C242" s="832" t="s">
        <v>1189</v>
      </c>
      <c r="D242" s="833" t="s">
        <v>2119</v>
      </c>
      <c r="E242" s="834" t="s">
        <v>1206</v>
      </c>
      <c r="F242" s="832" t="s">
        <v>1186</v>
      </c>
      <c r="G242" s="832" t="s">
        <v>1222</v>
      </c>
      <c r="H242" s="832" t="s">
        <v>583</v>
      </c>
      <c r="I242" s="832" t="s">
        <v>1630</v>
      </c>
      <c r="J242" s="832" t="s">
        <v>1631</v>
      </c>
      <c r="K242" s="832" t="s">
        <v>1632</v>
      </c>
      <c r="L242" s="835">
        <v>240.34</v>
      </c>
      <c r="M242" s="835">
        <v>240.34</v>
      </c>
      <c r="N242" s="832">
        <v>1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11</v>
      </c>
      <c r="B243" s="832" t="s">
        <v>1183</v>
      </c>
      <c r="C243" s="832" t="s">
        <v>1189</v>
      </c>
      <c r="D243" s="833" t="s">
        <v>2119</v>
      </c>
      <c r="E243" s="834" t="s">
        <v>1206</v>
      </c>
      <c r="F243" s="832" t="s">
        <v>1186</v>
      </c>
      <c r="G243" s="832" t="s">
        <v>1222</v>
      </c>
      <c r="H243" s="832" t="s">
        <v>583</v>
      </c>
      <c r="I243" s="832" t="s">
        <v>1633</v>
      </c>
      <c r="J243" s="832" t="s">
        <v>1634</v>
      </c>
      <c r="K243" s="832" t="s">
        <v>1635</v>
      </c>
      <c r="L243" s="835">
        <v>350</v>
      </c>
      <c r="M243" s="835">
        <v>350</v>
      </c>
      <c r="N243" s="832">
        <v>1</v>
      </c>
      <c r="O243" s="836">
        <v>1</v>
      </c>
      <c r="P243" s="835">
        <v>350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" customHeight="1" x14ac:dyDescent="0.3">
      <c r="A244" s="831">
        <v>11</v>
      </c>
      <c r="B244" s="832" t="s">
        <v>1183</v>
      </c>
      <c r="C244" s="832" t="s">
        <v>1189</v>
      </c>
      <c r="D244" s="833" t="s">
        <v>2119</v>
      </c>
      <c r="E244" s="834" t="s">
        <v>1206</v>
      </c>
      <c r="F244" s="832" t="s">
        <v>1186</v>
      </c>
      <c r="G244" s="832" t="s">
        <v>1246</v>
      </c>
      <c r="H244" s="832" t="s">
        <v>583</v>
      </c>
      <c r="I244" s="832" t="s">
        <v>1247</v>
      </c>
      <c r="J244" s="832" t="s">
        <v>1248</v>
      </c>
      <c r="K244" s="832" t="s">
        <v>1249</v>
      </c>
      <c r="L244" s="835">
        <v>200</v>
      </c>
      <c r="M244" s="835">
        <v>400</v>
      </c>
      <c r="N244" s="832">
        <v>2</v>
      </c>
      <c r="O244" s="836">
        <v>1</v>
      </c>
      <c r="P244" s="835">
        <v>400</v>
      </c>
      <c r="Q244" s="837">
        <v>1</v>
      </c>
      <c r="R244" s="832">
        <v>2</v>
      </c>
      <c r="S244" s="837">
        <v>1</v>
      </c>
      <c r="T244" s="836">
        <v>1</v>
      </c>
      <c r="U244" s="838">
        <v>1</v>
      </c>
    </row>
    <row r="245" spans="1:21" ht="14.4" customHeight="1" x14ac:dyDescent="0.3">
      <c r="A245" s="831">
        <v>11</v>
      </c>
      <c r="B245" s="832" t="s">
        <v>1183</v>
      </c>
      <c r="C245" s="832" t="s">
        <v>1189</v>
      </c>
      <c r="D245" s="833" t="s">
        <v>2119</v>
      </c>
      <c r="E245" s="834" t="s">
        <v>1206</v>
      </c>
      <c r="F245" s="832" t="s">
        <v>1186</v>
      </c>
      <c r="G245" s="832" t="s">
        <v>1246</v>
      </c>
      <c r="H245" s="832" t="s">
        <v>583</v>
      </c>
      <c r="I245" s="832" t="s">
        <v>1636</v>
      </c>
      <c r="J245" s="832" t="s">
        <v>1637</v>
      </c>
      <c r="K245" s="832" t="s">
        <v>1638</v>
      </c>
      <c r="L245" s="835">
        <v>190</v>
      </c>
      <c r="M245" s="835">
        <v>380</v>
      </c>
      <c r="N245" s="832">
        <v>2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11</v>
      </c>
      <c r="B246" s="832" t="s">
        <v>1183</v>
      </c>
      <c r="C246" s="832" t="s">
        <v>1189</v>
      </c>
      <c r="D246" s="833" t="s">
        <v>2119</v>
      </c>
      <c r="E246" s="834" t="s">
        <v>1206</v>
      </c>
      <c r="F246" s="832" t="s">
        <v>1186</v>
      </c>
      <c r="G246" s="832" t="s">
        <v>1246</v>
      </c>
      <c r="H246" s="832" t="s">
        <v>583</v>
      </c>
      <c r="I246" s="832" t="s">
        <v>1563</v>
      </c>
      <c r="J246" s="832" t="s">
        <v>1564</v>
      </c>
      <c r="K246" s="832" t="s">
        <v>1565</v>
      </c>
      <c r="L246" s="835">
        <v>296.48</v>
      </c>
      <c r="M246" s="835">
        <v>592.96</v>
      </c>
      <c r="N246" s="832">
        <v>2</v>
      </c>
      <c r="O246" s="836">
        <v>1</v>
      </c>
      <c r="P246" s="835">
        <v>592.96</v>
      </c>
      <c r="Q246" s="837">
        <v>1</v>
      </c>
      <c r="R246" s="832">
        <v>2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11</v>
      </c>
      <c r="B247" s="832" t="s">
        <v>1183</v>
      </c>
      <c r="C247" s="832" t="s">
        <v>1189</v>
      </c>
      <c r="D247" s="833" t="s">
        <v>2119</v>
      </c>
      <c r="E247" s="834" t="s">
        <v>1207</v>
      </c>
      <c r="F247" s="832" t="s">
        <v>1184</v>
      </c>
      <c r="G247" s="832" t="s">
        <v>1341</v>
      </c>
      <c r="H247" s="832" t="s">
        <v>583</v>
      </c>
      <c r="I247" s="832" t="s">
        <v>1342</v>
      </c>
      <c r="J247" s="832" t="s">
        <v>1343</v>
      </c>
      <c r="K247" s="832" t="s">
        <v>1344</v>
      </c>
      <c r="L247" s="835">
        <v>159.71</v>
      </c>
      <c r="M247" s="835">
        <v>479.13</v>
      </c>
      <c r="N247" s="832">
        <v>3</v>
      </c>
      <c r="O247" s="836">
        <v>1</v>
      </c>
      <c r="P247" s="835">
        <v>479.13</v>
      </c>
      <c r="Q247" s="837">
        <v>1</v>
      </c>
      <c r="R247" s="832">
        <v>3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11</v>
      </c>
      <c r="B248" s="832" t="s">
        <v>1183</v>
      </c>
      <c r="C248" s="832" t="s">
        <v>1189</v>
      </c>
      <c r="D248" s="833" t="s">
        <v>2119</v>
      </c>
      <c r="E248" s="834" t="s">
        <v>1207</v>
      </c>
      <c r="F248" s="832" t="s">
        <v>1184</v>
      </c>
      <c r="G248" s="832" t="s">
        <v>1273</v>
      </c>
      <c r="H248" s="832" t="s">
        <v>583</v>
      </c>
      <c r="I248" s="832" t="s">
        <v>1274</v>
      </c>
      <c r="J248" s="832" t="s">
        <v>1275</v>
      </c>
      <c r="K248" s="832" t="s">
        <v>1276</v>
      </c>
      <c r="L248" s="835">
        <v>52.87</v>
      </c>
      <c r="M248" s="835">
        <v>317.21999999999997</v>
      </c>
      <c r="N248" s="832">
        <v>6</v>
      </c>
      <c r="O248" s="836">
        <v>4</v>
      </c>
      <c r="P248" s="835">
        <v>158.60999999999999</v>
      </c>
      <c r="Q248" s="837">
        <v>0.5</v>
      </c>
      <c r="R248" s="832">
        <v>3</v>
      </c>
      <c r="S248" s="837">
        <v>0.5</v>
      </c>
      <c r="T248" s="836">
        <v>2.5</v>
      </c>
      <c r="U248" s="838">
        <v>0.625</v>
      </c>
    </row>
    <row r="249" spans="1:21" ht="14.4" customHeight="1" x14ac:dyDescent="0.3">
      <c r="A249" s="831">
        <v>11</v>
      </c>
      <c r="B249" s="832" t="s">
        <v>1183</v>
      </c>
      <c r="C249" s="832" t="s">
        <v>1189</v>
      </c>
      <c r="D249" s="833" t="s">
        <v>2119</v>
      </c>
      <c r="E249" s="834" t="s">
        <v>1207</v>
      </c>
      <c r="F249" s="832" t="s">
        <v>1184</v>
      </c>
      <c r="G249" s="832" t="s">
        <v>1273</v>
      </c>
      <c r="H249" s="832" t="s">
        <v>583</v>
      </c>
      <c r="I249" s="832" t="s">
        <v>1639</v>
      </c>
      <c r="J249" s="832" t="s">
        <v>1640</v>
      </c>
      <c r="K249" s="832" t="s">
        <v>1641</v>
      </c>
      <c r="L249" s="835">
        <v>0</v>
      </c>
      <c r="M249" s="835">
        <v>0</v>
      </c>
      <c r="N249" s="832">
        <v>2</v>
      </c>
      <c r="O249" s="836">
        <v>1</v>
      </c>
      <c r="P249" s="835">
        <v>0</v>
      </c>
      <c r="Q249" s="837"/>
      <c r="R249" s="832">
        <v>1</v>
      </c>
      <c r="S249" s="837">
        <v>0.5</v>
      </c>
      <c r="T249" s="836">
        <v>0.5</v>
      </c>
      <c r="U249" s="838">
        <v>0.5</v>
      </c>
    </row>
    <row r="250" spans="1:21" ht="14.4" customHeight="1" x14ac:dyDescent="0.3">
      <c r="A250" s="831">
        <v>11</v>
      </c>
      <c r="B250" s="832" t="s">
        <v>1183</v>
      </c>
      <c r="C250" s="832" t="s">
        <v>1189</v>
      </c>
      <c r="D250" s="833" t="s">
        <v>2119</v>
      </c>
      <c r="E250" s="834" t="s">
        <v>1207</v>
      </c>
      <c r="F250" s="832" t="s">
        <v>1184</v>
      </c>
      <c r="G250" s="832" t="s">
        <v>1273</v>
      </c>
      <c r="H250" s="832" t="s">
        <v>583</v>
      </c>
      <c r="I250" s="832" t="s">
        <v>1642</v>
      </c>
      <c r="J250" s="832" t="s">
        <v>1643</v>
      </c>
      <c r="K250" s="832" t="s">
        <v>1644</v>
      </c>
      <c r="L250" s="835">
        <v>46.99</v>
      </c>
      <c r="M250" s="835">
        <v>46.99</v>
      </c>
      <c r="N250" s="832">
        <v>1</v>
      </c>
      <c r="O250" s="836">
        <v>0.5</v>
      </c>
      <c r="P250" s="835">
        <v>46.99</v>
      </c>
      <c r="Q250" s="837">
        <v>1</v>
      </c>
      <c r="R250" s="832">
        <v>1</v>
      </c>
      <c r="S250" s="837">
        <v>1</v>
      </c>
      <c r="T250" s="836">
        <v>0.5</v>
      </c>
      <c r="U250" s="838">
        <v>1</v>
      </c>
    </row>
    <row r="251" spans="1:21" ht="14.4" customHeight="1" x14ac:dyDescent="0.3">
      <c r="A251" s="831">
        <v>11</v>
      </c>
      <c r="B251" s="832" t="s">
        <v>1183</v>
      </c>
      <c r="C251" s="832" t="s">
        <v>1189</v>
      </c>
      <c r="D251" s="833" t="s">
        <v>2119</v>
      </c>
      <c r="E251" s="834" t="s">
        <v>1207</v>
      </c>
      <c r="F251" s="832" t="s">
        <v>1184</v>
      </c>
      <c r="G251" s="832" t="s">
        <v>1273</v>
      </c>
      <c r="H251" s="832" t="s">
        <v>583</v>
      </c>
      <c r="I251" s="832" t="s">
        <v>1645</v>
      </c>
      <c r="J251" s="832" t="s">
        <v>1646</v>
      </c>
      <c r="K251" s="832" t="s">
        <v>1647</v>
      </c>
      <c r="L251" s="835">
        <v>58.74</v>
      </c>
      <c r="M251" s="835">
        <v>117.48</v>
      </c>
      <c r="N251" s="832">
        <v>2</v>
      </c>
      <c r="O251" s="836">
        <v>0.5</v>
      </c>
      <c r="P251" s="835">
        <v>117.48</v>
      </c>
      <c r="Q251" s="837">
        <v>1</v>
      </c>
      <c r="R251" s="832">
        <v>2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11</v>
      </c>
      <c r="B252" s="832" t="s">
        <v>1183</v>
      </c>
      <c r="C252" s="832" t="s">
        <v>1189</v>
      </c>
      <c r="D252" s="833" t="s">
        <v>2119</v>
      </c>
      <c r="E252" s="834" t="s">
        <v>1207</v>
      </c>
      <c r="F252" s="832" t="s">
        <v>1184</v>
      </c>
      <c r="G252" s="832" t="s">
        <v>1283</v>
      </c>
      <c r="H252" s="832" t="s">
        <v>583</v>
      </c>
      <c r="I252" s="832" t="s">
        <v>1648</v>
      </c>
      <c r="J252" s="832" t="s">
        <v>636</v>
      </c>
      <c r="K252" s="832" t="s">
        <v>1649</v>
      </c>
      <c r="L252" s="835">
        <v>182.22</v>
      </c>
      <c r="M252" s="835">
        <v>182.22</v>
      </c>
      <c r="N252" s="832">
        <v>1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" customHeight="1" x14ac:dyDescent="0.3">
      <c r="A253" s="831">
        <v>11</v>
      </c>
      <c r="B253" s="832" t="s">
        <v>1183</v>
      </c>
      <c r="C253" s="832" t="s">
        <v>1189</v>
      </c>
      <c r="D253" s="833" t="s">
        <v>2119</v>
      </c>
      <c r="E253" s="834" t="s">
        <v>1207</v>
      </c>
      <c r="F253" s="832" t="s">
        <v>1184</v>
      </c>
      <c r="G253" s="832" t="s">
        <v>1498</v>
      </c>
      <c r="H253" s="832" t="s">
        <v>583</v>
      </c>
      <c r="I253" s="832" t="s">
        <v>1499</v>
      </c>
      <c r="J253" s="832" t="s">
        <v>1500</v>
      </c>
      <c r="K253" s="832" t="s">
        <v>1501</v>
      </c>
      <c r="L253" s="835">
        <v>0</v>
      </c>
      <c r="M253" s="835">
        <v>0</v>
      </c>
      <c r="N253" s="832">
        <v>2</v>
      </c>
      <c r="O253" s="836">
        <v>1.5</v>
      </c>
      <c r="P253" s="835">
        <v>0</v>
      </c>
      <c r="Q253" s="837"/>
      <c r="R253" s="832">
        <v>2</v>
      </c>
      <c r="S253" s="837">
        <v>1</v>
      </c>
      <c r="T253" s="836">
        <v>1.5</v>
      </c>
      <c r="U253" s="838">
        <v>1</v>
      </c>
    </row>
    <row r="254" spans="1:21" ht="14.4" customHeight="1" x14ac:dyDescent="0.3">
      <c r="A254" s="831">
        <v>11</v>
      </c>
      <c r="B254" s="832" t="s">
        <v>1183</v>
      </c>
      <c r="C254" s="832" t="s">
        <v>1189</v>
      </c>
      <c r="D254" s="833" t="s">
        <v>2119</v>
      </c>
      <c r="E254" s="834" t="s">
        <v>1207</v>
      </c>
      <c r="F254" s="832" t="s">
        <v>1184</v>
      </c>
      <c r="G254" s="832" t="s">
        <v>1293</v>
      </c>
      <c r="H254" s="832" t="s">
        <v>583</v>
      </c>
      <c r="I254" s="832" t="s">
        <v>1294</v>
      </c>
      <c r="J254" s="832" t="s">
        <v>1295</v>
      </c>
      <c r="K254" s="832" t="s">
        <v>1296</v>
      </c>
      <c r="L254" s="835">
        <v>159.71</v>
      </c>
      <c r="M254" s="835">
        <v>8145.2100000000009</v>
      </c>
      <c r="N254" s="832">
        <v>51</v>
      </c>
      <c r="O254" s="836">
        <v>15</v>
      </c>
      <c r="P254" s="835">
        <v>5270.43</v>
      </c>
      <c r="Q254" s="837">
        <v>0.64705882352941169</v>
      </c>
      <c r="R254" s="832">
        <v>33</v>
      </c>
      <c r="S254" s="837">
        <v>0.6470588235294118</v>
      </c>
      <c r="T254" s="836">
        <v>9.5</v>
      </c>
      <c r="U254" s="838">
        <v>0.6333333333333333</v>
      </c>
    </row>
    <row r="255" spans="1:21" ht="14.4" customHeight="1" x14ac:dyDescent="0.3">
      <c r="A255" s="831">
        <v>11</v>
      </c>
      <c r="B255" s="832" t="s">
        <v>1183</v>
      </c>
      <c r="C255" s="832" t="s">
        <v>1189</v>
      </c>
      <c r="D255" s="833" t="s">
        <v>2119</v>
      </c>
      <c r="E255" s="834" t="s">
        <v>1207</v>
      </c>
      <c r="F255" s="832" t="s">
        <v>1184</v>
      </c>
      <c r="G255" s="832" t="s">
        <v>1504</v>
      </c>
      <c r="H255" s="832" t="s">
        <v>583</v>
      </c>
      <c r="I255" s="832" t="s">
        <v>1650</v>
      </c>
      <c r="J255" s="832" t="s">
        <v>1651</v>
      </c>
      <c r="K255" s="832" t="s">
        <v>1652</v>
      </c>
      <c r="L255" s="835">
        <v>35.25</v>
      </c>
      <c r="M255" s="835">
        <v>105.75</v>
      </c>
      <c r="N255" s="832">
        <v>3</v>
      </c>
      <c r="O255" s="836">
        <v>1.5</v>
      </c>
      <c r="P255" s="835">
        <v>70.5</v>
      </c>
      <c r="Q255" s="837">
        <v>0.66666666666666663</v>
      </c>
      <c r="R255" s="832">
        <v>2</v>
      </c>
      <c r="S255" s="837">
        <v>0.66666666666666663</v>
      </c>
      <c r="T255" s="836">
        <v>1</v>
      </c>
      <c r="U255" s="838">
        <v>0.66666666666666663</v>
      </c>
    </row>
    <row r="256" spans="1:21" ht="14.4" customHeight="1" x14ac:dyDescent="0.3">
      <c r="A256" s="831">
        <v>11</v>
      </c>
      <c r="B256" s="832" t="s">
        <v>1183</v>
      </c>
      <c r="C256" s="832" t="s">
        <v>1189</v>
      </c>
      <c r="D256" s="833" t="s">
        <v>2119</v>
      </c>
      <c r="E256" s="834" t="s">
        <v>1207</v>
      </c>
      <c r="F256" s="832" t="s">
        <v>1184</v>
      </c>
      <c r="G256" s="832" t="s">
        <v>1508</v>
      </c>
      <c r="H256" s="832" t="s">
        <v>583</v>
      </c>
      <c r="I256" s="832" t="s">
        <v>1509</v>
      </c>
      <c r="J256" s="832" t="s">
        <v>1510</v>
      </c>
      <c r="K256" s="832" t="s">
        <v>1511</v>
      </c>
      <c r="L256" s="835">
        <v>45.89</v>
      </c>
      <c r="M256" s="835">
        <v>45.89</v>
      </c>
      <c r="N256" s="832">
        <v>1</v>
      </c>
      <c r="O256" s="836">
        <v>0.5</v>
      </c>
      <c r="P256" s="835">
        <v>45.89</v>
      </c>
      <c r="Q256" s="837">
        <v>1</v>
      </c>
      <c r="R256" s="832">
        <v>1</v>
      </c>
      <c r="S256" s="837">
        <v>1</v>
      </c>
      <c r="T256" s="836">
        <v>0.5</v>
      </c>
      <c r="U256" s="838">
        <v>1</v>
      </c>
    </row>
    <row r="257" spans="1:21" ht="14.4" customHeight="1" x14ac:dyDescent="0.3">
      <c r="A257" s="831">
        <v>11</v>
      </c>
      <c r="B257" s="832" t="s">
        <v>1183</v>
      </c>
      <c r="C257" s="832" t="s">
        <v>1189</v>
      </c>
      <c r="D257" s="833" t="s">
        <v>2119</v>
      </c>
      <c r="E257" s="834" t="s">
        <v>1207</v>
      </c>
      <c r="F257" s="832" t="s">
        <v>1184</v>
      </c>
      <c r="G257" s="832" t="s">
        <v>1508</v>
      </c>
      <c r="H257" s="832" t="s">
        <v>583</v>
      </c>
      <c r="I257" s="832" t="s">
        <v>1512</v>
      </c>
      <c r="J257" s="832" t="s">
        <v>1510</v>
      </c>
      <c r="K257" s="832" t="s">
        <v>1513</v>
      </c>
      <c r="L257" s="835">
        <v>91.78</v>
      </c>
      <c r="M257" s="835">
        <v>367.12</v>
      </c>
      <c r="N257" s="832">
        <v>4</v>
      </c>
      <c r="O257" s="836">
        <v>2</v>
      </c>
      <c r="P257" s="835">
        <v>91.78</v>
      </c>
      <c r="Q257" s="837">
        <v>0.25</v>
      </c>
      <c r="R257" s="832">
        <v>1</v>
      </c>
      <c r="S257" s="837">
        <v>0.25</v>
      </c>
      <c r="T257" s="836">
        <v>0.5</v>
      </c>
      <c r="U257" s="838">
        <v>0.25</v>
      </c>
    </row>
    <row r="258" spans="1:21" ht="14.4" customHeight="1" x14ac:dyDescent="0.3">
      <c r="A258" s="831">
        <v>11</v>
      </c>
      <c r="B258" s="832" t="s">
        <v>1183</v>
      </c>
      <c r="C258" s="832" t="s">
        <v>1189</v>
      </c>
      <c r="D258" s="833" t="s">
        <v>2119</v>
      </c>
      <c r="E258" s="834" t="s">
        <v>1207</v>
      </c>
      <c r="F258" s="832" t="s">
        <v>1184</v>
      </c>
      <c r="G258" s="832" t="s">
        <v>1653</v>
      </c>
      <c r="H258" s="832" t="s">
        <v>583</v>
      </c>
      <c r="I258" s="832" t="s">
        <v>1654</v>
      </c>
      <c r="J258" s="832" t="s">
        <v>1655</v>
      </c>
      <c r="K258" s="832" t="s">
        <v>1656</v>
      </c>
      <c r="L258" s="835">
        <v>46.99</v>
      </c>
      <c r="M258" s="835">
        <v>93.98</v>
      </c>
      <c r="N258" s="832">
        <v>2</v>
      </c>
      <c r="O258" s="836">
        <v>0.5</v>
      </c>
      <c r="P258" s="835">
        <v>93.98</v>
      </c>
      <c r="Q258" s="837">
        <v>1</v>
      </c>
      <c r="R258" s="832">
        <v>2</v>
      </c>
      <c r="S258" s="837">
        <v>1</v>
      </c>
      <c r="T258" s="836">
        <v>0.5</v>
      </c>
      <c r="U258" s="838">
        <v>1</v>
      </c>
    </row>
    <row r="259" spans="1:21" ht="14.4" customHeight="1" x14ac:dyDescent="0.3">
      <c r="A259" s="831">
        <v>11</v>
      </c>
      <c r="B259" s="832" t="s">
        <v>1183</v>
      </c>
      <c r="C259" s="832" t="s">
        <v>1189</v>
      </c>
      <c r="D259" s="833" t="s">
        <v>2119</v>
      </c>
      <c r="E259" s="834" t="s">
        <v>1207</v>
      </c>
      <c r="F259" s="832" t="s">
        <v>1184</v>
      </c>
      <c r="G259" s="832" t="s">
        <v>1305</v>
      </c>
      <c r="H259" s="832" t="s">
        <v>618</v>
      </c>
      <c r="I259" s="832" t="s">
        <v>1159</v>
      </c>
      <c r="J259" s="832" t="s">
        <v>1160</v>
      </c>
      <c r="K259" s="832" t="s">
        <v>1161</v>
      </c>
      <c r="L259" s="835">
        <v>70.48</v>
      </c>
      <c r="M259" s="835">
        <v>211.44</v>
      </c>
      <c r="N259" s="832">
        <v>3</v>
      </c>
      <c r="O259" s="836">
        <v>0.5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11</v>
      </c>
      <c r="B260" s="832" t="s">
        <v>1183</v>
      </c>
      <c r="C260" s="832" t="s">
        <v>1189</v>
      </c>
      <c r="D260" s="833" t="s">
        <v>2119</v>
      </c>
      <c r="E260" s="834" t="s">
        <v>1207</v>
      </c>
      <c r="F260" s="832" t="s">
        <v>1184</v>
      </c>
      <c r="G260" s="832" t="s">
        <v>1229</v>
      </c>
      <c r="H260" s="832" t="s">
        <v>618</v>
      </c>
      <c r="I260" s="832" t="s">
        <v>1027</v>
      </c>
      <c r="J260" s="832" t="s">
        <v>652</v>
      </c>
      <c r="K260" s="832" t="s">
        <v>1028</v>
      </c>
      <c r="L260" s="835">
        <v>368.16</v>
      </c>
      <c r="M260" s="835">
        <v>736.32</v>
      </c>
      <c r="N260" s="832">
        <v>2</v>
      </c>
      <c r="O260" s="836">
        <v>1</v>
      </c>
      <c r="P260" s="835">
        <v>736.32</v>
      </c>
      <c r="Q260" s="837">
        <v>1</v>
      </c>
      <c r="R260" s="832">
        <v>2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11</v>
      </c>
      <c r="B261" s="832" t="s">
        <v>1183</v>
      </c>
      <c r="C261" s="832" t="s">
        <v>1189</v>
      </c>
      <c r="D261" s="833" t="s">
        <v>2119</v>
      </c>
      <c r="E261" s="834" t="s">
        <v>1207</v>
      </c>
      <c r="F261" s="832" t="s">
        <v>1184</v>
      </c>
      <c r="G261" s="832" t="s">
        <v>1229</v>
      </c>
      <c r="H261" s="832" t="s">
        <v>618</v>
      </c>
      <c r="I261" s="832" t="s">
        <v>1029</v>
      </c>
      <c r="J261" s="832" t="s">
        <v>652</v>
      </c>
      <c r="K261" s="832" t="s">
        <v>1030</v>
      </c>
      <c r="L261" s="835">
        <v>736.33</v>
      </c>
      <c r="M261" s="835">
        <v>2208.9900000000002</v>
      </c>
      <c r="N261" s="832">
        <v>3</v>
      </c>
      <c r="O261" s="836">
        <v>1.5</v>
      </c>
      <c r="P261" s="835">
        <v>2208.9900000000002</v>
      </c>
      <c r="Q261" s="837">
        <v>1</v>
      </c>
      <c r="R261" s="832">
        <v>3</v>
      </c>
      <c r="S261" s="837">
        <v>1</v>
      </c>
      <c r="T261" s="836">
        <v>1.5</v>
      </c>
      <c r="U261" s="838">
        <v>1</v>
      </c>
    </row>
    <row r="262" spans="1:21" ht="14.4" customHeight="1" x14ac:dyDescent="0.3">
      <c r="A262" s="831">
        <v>11</v>
      </c>
      <c r="B262" s="832" t="s">
        <v>1183</v>
      </c>
      <c r="C262" s="832" t="s">
        <v>1189</v>
      </c>
      <c r="D262" s="833" t="s">
        <v>2119</v>
      </c>
      <c r="E262" s="834" t="s">
        <v>1207</v>
      </c>
      <c r="F262" s="832" t="s">
        <v>1184</v>
      </c>
      <c r="G262" s="832" t="s">
        <v>1229</v>
      </c>
      <c r="H262" s="832" t="s">
        <v>618</v>
      </c>
      <c r="I262" s="832" t="s">
        <v>1033</v>
      </c>
      <c r="J262" s="832" t="s">
        <v>652</v>
      </c>
      <c r="K262" s="832" t="s">
        <v>1034</v>
      </c>
      <c r="L262" s="835">
        <v>490.89</v>
      </c>
      <c r="M262" s="835">
        <v>2945.34</v>
      </c>
      <c r="N262" s="832">
        <v>6</v>
      </c>
      <c r="O262" s="836">
        <v>2.5</v>
      </c>
      <c r="P262" s="835">
        <v>981.78</v>
      </c>
      <c r="Q262" s="837">
        <v>0.33333333333333331</v>
      </c>
      <c r="R262" s="832">
        <v>2</v>
      </c>
      <c r="S262" s="837">
        <v>0.33333333333333331</v>
      </c>
      <c r="T262" s="836">
        <v>1.5</v>
      </c>
      <c r="U262" s="838">
        <v>0.6</v>
      </c>
    </row>
    <row r="263" spans="1:21" ht="14.4" customHeight="1" x14ac:dyDescent="0.3">
      <c r="A263" s="831">
        <v>11</v>
      </c>
      <c r="B263" s="832" t="s">
        <v>1183</v>
      </c>
      <c r="C263" s="832" t="s">
        <v>1189</v>
      </c>
      <c r="D263" s="833" t="s">
        <v>2119</v>
      </c>
      <c r="E263" s="834" t="s">
        <v>1207</v>
      </c>
      <c r="F263" s="832" t="s">
        <v>1184</v>
      </c>
      <c r="G263" s="832" t="s">
        <v>1229</v>
      </c>
      <c r="H263" s="832" t="s">
        <v>618</v>
      </c>
      <c r="I263" s="832" t="s">
        <v>1025</v>
      </c>
      <c r="J263" s="832" t="s">
        <v>652</v>
      </c>
      <c r="K263" s="832" t="s">
        <v>1026</v>
      </c>
      <c r="L263" s="835">
        <v>923.74</v>
      </c>
      <c r="M263" s="835">
        <v>2771.2200000000003</v>
      </c>
      <c r="N263" s="832">
        <v>3</v>
      </c>
      <c r="O263" s="836">
        <v>1</v>
      </c>
      <c r="P263" s="835">
        <v>2771.2200000000003</v>
      </c>
      <c r="Q263" s="837">
        <v>1</v>
      </c>
      <c r="R263" s="832">
        <v>3</v>
      </c>
      <c r="S263" s="837">
        <v>1</v>
      </c>
      <c r="T263" s="836">
        <v>1</v>
      </c>
      <c r="U263" s="838">
        <v>1</v>
      </c>
    </row>
    <row r="264" spans="1:21" ht="14.4" customHeight="1" x14ac:dyDescent="0.3">
      <c r="A264" s="831">
        <v>11</v>
      </c>
      <c r="B264" s="832" t="s">
        <v>1183</v>
      </c>
      <c r="C264" s="832" t="s">
        <v>1189</v>
      </c>
      <c r="D264" s="833" t="s">
        <v>2119</v>
      </c>
      <c r="E264" s="834" t="s">
        <v>1207</v>
      </c>
      <c r="F264" s="832" t="s">
        <v>1184</v>
      </c>
      <c r="G264" s="832" t="s">
        <v>1240</v>
      </c>
      <c r="H264" s="832" t="s">
        <v>583</v>
      </c>
      <c r="I264" s="832" t="s">
        <v>1253</v>
      </c>
      <c r="J264" s="832" t="s">
        <v>627</v>
      </c>
      <c r="K264" s="832" t="s">
        <v>1254</v>
      </c>
      <c r="L264" s="835">
        <v>35.25</v>
      </c>
      <c r="M264" s="835">
        <v>881.25</v>
      </c>
      <c r="N264" s="832">
        <v>25</v>
      </c>
      <c r="O264" s="836">
        <v>14</v>
      </c>
      <c r="P264" s="835">
        <v>352.5</v>
      </c>
      <c r="Q264" s="837">
        <v>0.4</v>
      </c>
      <c r="R264" s="832">
        <v>10</v>
      </c>
      <c r="S264" s="837">
        <v>0.4</v>
      </c>
      <c r="T264" s="836">
        <v>6</v>
      </c>
      <c r="U264" s="838">
        <v>0.42857142857142855</v>
      </c>
    </row>
    <row r="265" spans="1:21" ht="14.4" customHeight="1" x14ac:dyDescent="0.3">
      <c r="A265" s="831">
        <v>11</v>
      </c>
      <c r="B265" s="832" t="s">
        <v>1183</v>
      </c>
      <c r="C265" s="832" t="s">
        <v>1189</v>
      </c>
      <c r="D265" s="833" t="s">
        <v>2119</v>
      </c>
      <c r="E265" s="834" t="s">
        <v>1207</v>
      </c>
      <c r="F265" s="832" t="s">
        <v>1184</v>
      </c>
      <c r="G265" s="832" t="s">
        <v>1240</v>
      </c>
      <c r="H265" s="832" t="s">
        <v>583</v>
      </c>
      <c r="I265" s="832" t="s">
        <v>1241</v>
      </c>
      <c r="J265" s="832" t="s">
        <v>627</v>
      </c>
      <c r="K265" s="832" t="s">
        <v>1242</v>
      </c>
      <c r="L265" s="835">
        <v>35.25</v>
      </c>
      <c r="M265" s="835">
        <v>423</v>
      </c>
      <c r="N265" s="832">
        <v>12</v>
      </c>
      <c r="O265" s="836">
        <v>3.5</v>
      </c>
      <c r="P265" s="835">
        <v>423</v>
      </c>
      <c r="Q265" s="837">
        <v>1</v>
      </c>
      <c r="R265" s="832">
        <v>12</v>
      </c>
      <c r="S265" s="837">
        <v>1</v>
      </c>
      <c r="T265" s="836">
        <v>3.5</v>
      </c>
      <c r="U265" s="838">
        <v>1</v>
      </c>
    </row>
    <row r="266" spans="1:21" ht="14.4" customHeight="1" x14ac:dyDescent="0.3">
      <c r="A266" s="831">
        <v>11</v>
      </c>
      <c r="B266" s="832" t="s">
        <v>1183</v>
      </c>
      <c r="C266" s="832" t="s">
        <v>1189</v>
      </c>
      <c r="D266" s="833" t="s">
        <v>2119</v>
      </c>
      <c r="E266" s="834" t="s">
        <v>1207</v>
      </c>
      <c r="F266" s="832" t="s">
        <v>1184</v>
      </c>
      <c r="G266" s="832" t="s">
        <v>1657</v>
      </c>
      <c r="H266" s="832" t="s">
        <v>583</v>
      </c>
      <c r="I266" s="832" t="s">
        <v>1658</v>
      </c>
      <c r="J266" s="832" t="s">
        <v>1659</v>
      </c>
      <c r="K266" s="832" t="s">
        <v>1660</v>
      </c>
      <c r="L266" s="835">
        <v>103.67</v>
      </c>
      <c r="M266" s="835">
        <v>103.67</v>
      </c>
      <c r="N266" s="832">
        <v>1</v>
      </c>
      <c r="O266" s="836">
        <v>1</v>
      </c>
      <c r="P266" s="835">
        <v>103.67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11</v>
      </c>
      <c r="B267" s="832" t="s">
        <v>1183</v>
      </c>
      <c r="C267" s="832" t="s">
        <v>1189</v>
      </c>
      <c r="D267" s="833" t="s">
        <v>2119</v>
      </c>
      <c r="E267" s="834" t="s">
        <v>1207</v>
      </c>
      <c r="F267" s="832" t="s">
        <v>1184</v>
      </c>
      <c r="G267" s="832" t="s">
        <v>1230</v>
      </c>
      <c r="H267" s="832" t="s">
        <v>618</v>
      </c>
      <c r="I267" s="832" t="s">
        <v>1065</v>
      </c>
      <c r="J267" s="832" t="s">
        <v>681</v>
      </c>
      <c r="K267" s="832" t="s">
        <v>683</v>
      </c>
      <c r="L267" s="835">
        <v>0</v>
      </c>
      <c r="M267" s="835">
        <v>0</v>
      </c>
      <c r="N267" s="832">
        <v>3</v>
      </c>
      <c r="O267" s="836">
        <v>1.5</v>
      </c>
      <c r="P267" s="835">
        <v>0</v>
      </c>
      <c r="Q267" s="837"/>
      <c r="R267" s="832">
        <v>1</v>
      </c>
      <c r="S267" s="837">
        <v>0.33333333333333331</v>
      </c>
      <c r="T267" s="836">
        <v>0.5</v>
      </c>
      <c r="U267" s="838">
        <v>0.33333333333333331</v>
      </c>
    </row>
    <row r="268" spans="1:21" ht="14.4" customHeight="1" x14ac:dyDescent="0.3">
      <c r="A268" s="831">
        <v>11</v>
      </c>
      <c r="B268" s="832" t="s">
        <v>1183</v>
      </c>
      <c r="C268" s="832" t="s">
        <v>1189</v>
      </c>
      <c r="D268" s="833" t="s">
        <v>2119</v>
      </c>
      <c r="E268" s="834" t="s">
        <v>1207</v>
      </c>
      <c r="F268" s="832" t="s">
        <v>1184</v>
      </c>
      <c r="G268" s="832" t="s">
        <v>1661</v>
      </c>
      <c r="H268" s="832" t="s">
        <v>583</v>
      </c>
      <c r="I268" s="832" t="s">
        <v>1662</v>
      </c>
      <c r="J268" s="832" t="s">
        <v>1663</v>
      </c>
      <c r="K268" s="832" t="s">
        <v>1664</v>
      </c>
      <c r="L268" s="835">
        <v>941.26</v>
      </c>
      <c r="M268" s="835">
        <v>1882.52</v>
      </c>
      <c r="N268" s="832">
        <v>2</v>
      </c>
      <c r="O268" s="836">
        <v>1.5</v>
      </c>
      <c r="P268" s="835">
        <v>1882.52</v>
      </c>
      <c r="Q268" s="837">
        <v>1</v>
      </c>
      <c r="R268" s="832">
        <v>2</v>
      </c>
      <c r="S268" s="837">
        <v>1</v>
      </c>
      <c r="T268" s="836">
        <v>1.5</v>
      </c>
      <c r="U268" s="838">
        <v>1</v>
      </c>
    </row>
    <row r="269" spans="1:21" ht="14.4" customHeight="1" x14ac:dyDescent="0.3">
      <c r="A269" s="831">
        <v>11</v>
      </c>
      <c r="B269" s="832" t="s">
        <v>1183</v>
      </c>
      <c r="C269" s="832" t="s">
        <v>1189</v>
      </c>
      <c r="D269" s="833" t="s">
        <v>2119</v>
      </c>
      <c r="E269" s="834" t="s">
        <v>1207</v>
      </c>
      <c r="F269" s="832" t="s">
        <v>1184</v>
      </c>
      <c r="G269" s="832" t="s">
        <v>1313</v>
      </c>
      <c r="H269" s="832" t="s">
        <v>583</v>
      </c>
      <c r="I269" s="832" t="s">
        <v>1379</v>
      </c>
      <c r="J269" s="832" t="s">
        <v>1380</v>
      </c>
      <c r="K269" s="832" t="s">
        <v>1381</v>
      </c>
      <c r="L269" s="835">
        <v>311.02</v>
      </c>
      <c r="M269" s="835">
        <v>622.04</v>
      </c>
      <c r="N269" s="832">
        <v>2</v>
      </c>
      <c r="O269" s="836">
        <v>1</v>
      </c>
      <c r="P269" s="835">
        <v>622.04</v>
      </c>
      <c r="Q269" s="837">
        <v>1</v>
      </c>
      <c r="R269" s="832">
        <v>2</v>
      </c>
      <c r="S269" s="837">
        <v>1</v>
      </c>
      <c r="T269" s="836">
        <v>1</v>
      </c>
      <c r="U269" s="838">
        <v>1</v>
      </c>
    </row>
    <row r="270" spans="1:21" ht="14.4" customHeight="1" x14ac:dyDescent="0.3">
      <c r="A270" s="831">
        <v>11</v>
      </c>
      <c r="B270" s="832" t="s">
        <v>1183</v>
      </c>
      <c r="C270" s="832" t="s">
        <v>1189</v>
      </c>
      <c r="D270" s="833" t="s">
        <v>2119</v>
      </c>
      <c r="E270" s="834" t="s">
        <v>1207</v>
      </c>
      <c r="F270" s="832" t="s">
        <v>1184</v>
      </c>
      <c r="G270" s="832" t="s">
        <v>1313</v>
      </c>
      <c r="H270" s="832" t="s">
        <v>583</v>
      </c>
      <c r="I270" s="832" t="s">
        <v>1665</v>
      </c>
      <c r="J270" s="832" t="s">
        <v>1383</v>
      </c>
      <c r="K270" s="832" t="s">
        <v>1666</v>
      </c>
      <c r="L270" s="835">
        <v>0</v>
      </c>
      <c r="M270" s="835">
        <v>0</v>
      </c>
      <c r="N270" s="832">
        <v>2</v>
      </c>
      <c r="O270" s="836">
        <v>1</v>
      </c>
      <c r="P270" s="835"/>
      <c r="Q270" s="837"/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11</v>
      </c>
      <c r="B271" s="832" t="s">
        <v>1183</v>
      </c>
      <c r="C271" s="832" t="s">
        <v>1189</v>
      </c>
      <c r="D271" s="833" t="s">
        <v>2119</v>
      </c>
      <c r="E271" s="834" t="s">
        <v>1207</v>
      </c>
      <c r="F271" s="832" t="s">
        <v>1184</v>
      </c>
      <c r="G271" s="832" t="s">
        <v>1313</v>
      </c>
      <c r="H271" s="832" t="s">
        <v>583</v>
      </c>
      <c r="I271" s="832" t="s">
        <v>1382</v>
      </c>
      <c r="J271" s="832" t="s">
        <v>1383</v>
      </c>
      <c r="K271" s="832" t="s">
        <v>1384</v>
      </c>
      <c r="L271" s="835">
        <v>0</v>
      </c>
      <c r="M271" s="835">
        <v>0</v>
      </c>
      <c r="N271" s="832">
        <v>1</v>
      </c>
      <c r="O271" s="836">
        <v>1</v>
      </c>
      <c r="P271" s="835">
        <v>0</v>
      </c>
      <c r="Q271" s="837"/>
      <c r="R271" s="832">
        <v>1</v>
      </c>
      <c r="S271" s="837">
        <v>1</v>
      </c>
      <c r="T271" s="836">
        <v>1</v>
      </c>
      <c r="U271" s="838">
        <v>1</v>
      </c>
    </row>
    <row r="272" spans="1:21" ht="14.4" customHeight="1" x14ac:dyDescent="0.3">
      <c r="A272" s="831">
        <v>11</v>
      </c>
      <c r="B272" s="832" t="s">
        <v>1183</v>
      </c>
      <c r="C272" s="832" t="s">
        <v>1189</v>
      </c>
      <c r="D272" s="833" t="s">
        <v>2119</v>
      </c>
      <c r="E272" s="834" t="s">
        <v>1207</v>
      </c>
      <c r="F272" s="832" t="s">
        <v>1184</v>
      </c>
      <c r="G272" s="832" t="s">
        <v>1317</v>
      </c>
      <c r="H272" s="832" t="s">
        <v>583</v>
      </c>
      <c r="I272" s="832" t="s">
        <v>1549</v>
      </c>
      <c r="J272" s="832" t="s">
        <v>1550</v>
      </c>
      <c r="K272" s="832" t="s">
        <v>1551</v>
      </c>
      <c r="L272" s="835">
        <v>50.32</v>
      </c>
      <c r="M272" s="835">
        <v>100.64</v>
      </c>
      <c r="N272" s="832">
        <v>2</v>
      </c>
      <c r="O272" s="836">
        <v>1.5</v>
      </c>
      <c r="P272" s="835">
        <v>50.32</v>
      </c>
      <c r="Q272" s="837">
        <v>0.5</v>
      </c>
      <c r="R272" s="832">
        <v>1</v>
      </c>
      <c r="S272" s="837">
        <v>0.5</v>
      </c>
      <c r="T272" s="836">
        <v>0.5</v>
      </c>
      <c r="U272" s="838">
        <v>0.33333333333333331</v>
      </c>
    </row>
    <row r="273" spans="1:21" ht="14.4" customHeight="1" x14ac:dyDescent="0.3">
      <c r="A273" s="831">
        <v>11</v>
      </c>
      <c r="B273" s="832" t="s">
        <v>1183</v>
      </c>
      <c r="C273" s="832" t="s">
        <v>1189</v>
      </c>
      <c r="D273" s="833" t="s">
        <v>2119</v>
      </c>
      <c r="E273" s="834" t="s">
        <v>1207</v>
      </c>
      <c r="F273" s="832" t="s">
        <v>1184</v>
      </c>
      <c r="G273" s="832" t="s">
        <v>1317</v>
      </c>
      <c r="H273" s="832" t="s">
        <v>583</v>
      </c>
      <c r="I273" s="832" t="s">
        <v>1667</v>
      </c>
      <c r="J273" s="832" t="s">
        <v>1550</v>
      </c>
      <c r="K273" s="832" t="s">
        <v>1668</v>
      </c>
      <c r="L273" s="835">
        <v>50.32</v>
      </c>
      <c r="M273" s="835">
        <v>201.28</v>
      </c>
      <c r="N273" s="832">
        <v>4</v>
      </c>
      <c r="O273" s="836">
        <v>1</v>
      </c>
      <c r="P273" s="835">
        <v>150.96</v>
      </c>
      <c r="Q273" s="837">
        <v>0.75</v>
      </c>
      <c r="R273" s="832">
        <v>3</v>
      </c>
      <c r="S273" s="837">
        <v>0.75</v>
      </c>
      <c r="T273" s="836">
        <v>0.5</v>
      </c>
      <c r="U273" s="838">
        <v>0.5</v>
      </c>
    </row>
    <row r="274" spans="1:21" ht="14.4" customHeight="1" x14ac:dyDescent="0.3">
      <c r="A274" s="831">
        <v>11</v>
      </c>
      <c r="B274" s="832" t="s">
        <v>1183</v>
      </c>
      <c r="C274" s="832" t="s">
        <v>1189</v>
      </c>
      <c r="D274" s="833" t="s">
        <v>2119</v>
      </c>
      <c r="E274" s="834" t="s">
        <v>1207</v>
      </c>
      <c r="F274" s="832" t="s">
        <v>1184</v>
      </c>
      <c r="G274" s="832" t="s">
        <v>1460</v>
      </c>
      <c r="H274" s="832" t="s">
        <v>618</v>
      </c>
      <c r="I274" s="832" t="s">
        <v>1552</v>
      </c>
      <c r="J274" s="832" t="s">
        <v>1462</v>
      </c>
      <c r="K274" s="832" t="s">
        <v>1463</v>
      </c>
      <c r="L274" s="835">
        <v>154.36000000000001</v>
      </c>
      <c r="M274" s="835">
        <v>154.36000000000001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11</v>
      </c>
      <c r="B275" s="832" t="s">
        <v>1183</v>
      </c>
      <c r="C275" s="832" t="s">
        <v>1189</v>
      </c>
      <c r="D275" s="833" t="s">
        <v>2119</v>
      </c>
      <c r="E275" s="834" t="s">
        <v>1207</v>
      </c>
      <c r="F275" s="832" t="s">
        <v>1186</v>
      </c>
      <c r="G275" s="832" t="s">
        <v>1321</v>
      </c>
      <c r="H275" s="832" t="s">
        <v>583</v>
      </c>
      <c r="I275" s="832" t="s">
        <v>1322</v>
      </c>
      <c r="J275" s="832" t="s">
        <v>1323</v>
      </c>
      <c r="K275" s="832" t="s">
        <v>1324</v>
      </c>
      <c r="L275" s="835">
        <v>0</v>
      </c>
      <c r="M275" s="835">
        <v>0</v>
      </c>
      <c r="N275" s="832">
        <v>3</v>
      </c>
      <c r="O275" s="836">
        <v>3</v>
      </c>
      <c r="P275" s="835"/>
      <c r="Q275" s="837"/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11</v>
      </c>
      <c r="B276" s="832" t="s">
        <v>1183</v>
      </c>
      <c r="C276" s="832" t="s">
        <v>1189</v>
      </c>
      <c r="D276" s="833" t="s">
        <v>2119</v>
      </c>
      <c r="E276" s="834" t="s">
        <v>1207</v>
      </c>
      <c r="F276" s="832" t="s">
        <v>1186</v>
      </c>
      <c r="G276" s="832" t="s">
        <v>1222</v>
      </c>
      <c r="H276" s="832" t="s">
        <v>583</v>
      </c>
      <c r="I276" s="832" t="s">
        <v>1234</v>
      </c>
      <c r="J276" s="832" t="s">
        <v>1235</v>
      </c>
      <c r="K276" s="832" t="s">
        <v>1236</v>
      </c>
      <c r="L276" s="835">
        <v>748.12</v>
      </c>
      <c r="M276" s="835">
        <v>1496.24</v>
      </c>
      <c r="N276" s="832">
        <v>2</v>
      </c>
      <c r="O276" s="836">
        <v>2</v>
      </c>
      <c r="P276" s="835">
        <v>748.12</v>
      </c>
      <c r="Q276" s="837">
        <v>0.5</v>
      </c>
      <c r="R276" s="832">
        <v>1</v>
      </c>
      <c r="S276" s="837">
        <v>0.5</v>
      </c>
      <c r="T276" s="836">
        <v>1</v>
      </c>
      <c r="U276" s="838">
        <v>0.5</v>
      </c>
    </row>
    <row r="277" spans="1:21" ht="14.4" customHeight="1" x14ac:dyDescent="0.3">
      <c r="A277" s="831">
        <v>11</v>
      </c>
      <c r="B277" s="832" t="s">
        <v>1183</v>
      </c>
      <c r="C277" s="832" t="s">
        <v>1189</v>
      </c>
      <c r="D277" s="833" t="s">
        <v>2119</v>
      </c>
      <c r="E277" s="834" t="s">
        <v>1207</v>
      </c>
      <c r="F277" s="832" t="s">
        <v>1186</v>
      </c>
      <c r="G277" s="832" t="s">
        <v>1222</v>
      </c>
      <c r="H277" s="832" t="s">
        <v>583</v>
      </c>
      <c r="I277" s="832" t="s">
        <v>1237</v>
      </c>
      <c r="J277" s="832" t="s">
        <v>1238</v>
      </c>
      <c r="K277" s="832" t="s">
        <v>1239</v>
      </c>
      <c r="L277" s="835">
        <v>1000</v>
      </c>
      <c r="M277" s="835">
        <v>1000</v>
      </c>
      <c r="N277" s="832">
        <v>1</v>
      </c>
      <c r="O277" s="836">
        <v>1</v>
      </c>
      <c r="P277" s="835">
        <v>1000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" customHeight="1" x14ac:dyDescent="0.3">
      <c r="A278" s="831">
        <v>11</v>
      </c>
      <c r="B278" s="832" t="s">
        <v>1183</v>
      </c>
      <c r="C278" s="832" t="s">
        <v>1189</v>
      </c>
      <c r="D278" s="833" t="s">
        <v>2119</v>
      </c>
      <c r="E278" s="834" t="s">
        <v>1207</v>
      </c>
      <c r="F278" s="832" t="s">
        <v>1186</v>
      </c>
      <c r="G278" s="832" t="s">
        <v>1222</v>
      </c>
      <c r="H278" s="832" t="s">
        <v>583</v>
      </c>
      <c r="I278" s="832" t="s">
        <v>1396</v>
      </c>
      <c r="J278" s="832" t="s">
        <v>1397</v>
      </c>
      <c r="K278" s="832" t="s">
        <v>1398</v>
      </c>
      <c r="L278" s="835">
        <v>350</v>
      </c>
      <c r="M278" s="835">
        <v>350</v>
      </c>
      <c r="N278" s="832">
        <v>1</v>
      </c>
      <c r="O278" s="836">
        <v>1</v>
      </c>
      <c r="P278" s="835">
        <v>350</v>
      </c>
      <c r="Q278" s="837">
        <v>1</v>
      </c>
      <c r="R278" s="832">
        <v>1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11</v>
      </c>
      <c r="B279" s="832" t="s">
        <v>1183</v>
      </c>
      <c r="C279" s="832" t="s">
        <v>1189</v>
      </c>
      <c r="D279" s="833" t="s">
        <v>2119</v>
      </c>
      <c r="E279" s="834" t="s">
        <v>1207</v>
      </c>
      <c r="F279" s="832" t="s">
        <v>1186</v>
      </c>
      <c r="G279" s="832" t="s">
        <v>1222</v>
      </c>
      <c r="H279" s="832" t="s">
        <v>583</v>
      </c>
      <c r="I279" s="832" t="s">
        <v>1226</v>
      </c>
      <c r="J279" s="832" t="s">
        <v>1227</v>
      </c>
      <c r="K279" s="832" t="s">
        <v>1228</v>
      </c>
      <c r="L279" s="835">
        <v>971.25</v>
      </c>
      <c r="M279" s="835">
        <v>971.25</v>
      </c>
      <c r="N279" s="832">
        <v>1</v>
      </c>
      <c r="O279" s="836">
        <v>1</v>
      </c>
      <c r="P279" s="835">
        <v>971.25</v>
      </c>
      <c r="Q279" s="837">
        <v>1</v>
      </c>
      <c r="R279" s="832">
        <v>1</v>
      </c>
      <c r="S279" s="837">
        <v>1</v>
      </c>
      <c r="T279" s="836">
        <v>1</v>
      </c>
      <c r="U279" s="838">
        <v>1</v>
      </c>
    </row>
    <row r="280" spans="1:21" ht="14.4" customHeight="1" x14ac:dyDescent="0.3">
      <c r="A280" s="831">
        <v>11</v>
      </c>
      <c r="B280" s="832" t="s">
        <v>1183</v>
      </c>
      <c r="C280" s="832" t="s">
        <v>1189</v>
      </c>
      <c r="D280" s="833" t="s">
        <v>2119</v>
      </c>
      <c r="E280" s="834" t="s">
        <v>1207</v>
      </c>
      <c r="F280" s="832" t="s">
        <v>1186</v>
      </c>
      <c r="G280" s="832" t="s">
        <v>1222</v>
      </c>
      <c r="H280" s="832" t="s">
        <v>583</v>
      </c>
      <c r="I280" s="832" t="s">
        <v>1402</v>
      </c>
      <c r="J280" s="832" t="s">
        <v>1403</v>
      </c>
      <c r="K280" s="832" t="s">
        <v>1404</v>
      </c>
      <c r="L280" s="835">
        <v>180</v>
      </c>
      <c r="M280" s="835">
        <v>180</v>
      </c>
      <c r="N280" s="832">
        <v>1</v>
      </c>
      <c r="O280" s="836">
        <v>1</v>
      </c>
      <c r="P280" s="835">
        <v>180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11</v>
      </c>
      <c r="B281" s="832" t="s">
        <v>1183</v>
      </c>
      <c r="C281" s="832" t="s">
        <v>1189</v>
      </c>
      <c r="D281" s="833" t="s">
        <v>2119</v>
      </c>
      <c r="E281" s="834" t="s">
        <v>1207</v>
      </c>
      <c r="F281" s="832" t="s">
        <v>1186</v>
      </c>
      <c r="G281" s="832" t="s">
        <v>1222</v>
      </c>
      <c r="H281" s="832" t="s">
        <v>583</v>
      </c>
      <c r="I281" s="832" t="s">
        <v>1669</v>
      </c>
      <c r="J281" s="832" t="s">
        <v>1670</v>
      </c>
      <c r="K281" s="832"/>
      <c r="L281" s="835">
        <v>600</v>
      </c>
      <c r="M281" s="835">
        <v>600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11</v>
      </c>
      <c r="B282" s="832" t="s">
        <v>1183</v>
      </c>
      <c r="C282" s="832" t="s">
        <v>1189</v>
      </c>
      <c r="D282" s="833" t="s">
        <v>2119</v>
      </c>
      <c r="E282" s="834" t="s">
        <v>1207</v>
      </c>
      <c r="F282" s="832" t="s">
        <v>1186</v>
      </c>
      <c r="G282" s="832" t="s">
        <v>1222</v>
      </c>
      <c r="H282" s="832" t="s">
        <v>583</v>
      </c>
      <c r="I282" s="832" t="s">
        <v>1411</v>
      </c>
      <c r="J282" s="832" t="s">
        <v>1412</v>
      </c>
      <c r="K282" s="832" t="s">
        <v>1413</v>
      </c>
      <c r="L282" s="835">
        <v>1600</v>
      </c>
      <c r="M282" s="835">
        <v>4800</v>
      </c>
      <c r="N282" s="832">
        <v>3</v>
      </c>
      <c r="O282" s="836">
        <v>3</v>
      </c>
      <c r="P282" s="835">
        <v>3200</v>
      </c>
      <c r="Q282" s="837">
        <v>0.66666666666666663</v>
      </c>
      <c r="R282" s="832">
        <v>2</v>
      </c>
      <c r="S282" s="837">
        <v>0.66666666666666663</v>
      </c>
      <c r="T282" s="836">
        <v>2</v>
      </c>
      <c r="U282" s="838">
        <v>0.66666666666666663</v>
      </c>
    </row>
    <row r="283" spans="1:21" ht="14.4" customHeight="1" x14ac:dyDescent="0.3">
      <c r="A283" s="831">
        <v>11</v>
      </c>
      <c r="B283" s="832" t="s">
        <v>1183</v>
      </c>
      <c r="C283" s="832" t="s">
        <v>1189</v>
      </c>
      <c r="D283" s="833" t="s">
        <v>2119</v>
      </c>
      <c r="E283" s="834" t="s">
        <v>1207</v>
      </c>
      <c r="F283" s="832" t="s">
        <v>1186</v>
      </c>
      <c r="G283" s="832" t="s">
        <v>1222</v>
      </c>
      <c r="H283" s="832" t="s">
        <v>583</v>
      </c>
      <c r="I283" s="832" t="s">
        <v>1414</v>
      </c>
      <c r="J283" s="832" t="s">
        <v>1415</v>
      </c>
      <c r="K283" s="832" t="s">
        <v>1416</v>
      </c>
      <c r="L283" s="835">
        <v>350</v>
      </c>
      <c r="M283" s="835">
        <v>350</v>
      </c>
      <c r="N283" s="832">
        <v>1</v>
      </c>
      <c r="O283" s="836">
        <v>1</v>
      </c>
      <c r="P283" s="835">
        <v>350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" customHeight="1" x14ac:dyDescent="0.3">
      <c r="A284" s="831">
        <v>11</v>
      </c>
      <c r="B284" s="832" t="s">
        <v>1183</v>
      </c>
      <c r="C284" s="832" t="s">
        <v>1189</v>
      </c>
      <c r="D284" s="833" t="s">
        <v>2119</v>
      </c>
      <c r="E284" s="834" t="s">
        <v>1207</v>
      </c>
      <c r="F284" s="832" t="s">
        <v>1186</v>
      </c>
      <c r="G284" s="832" t="s">
        <v>1222</v>
      </c>
      <c r="H284" s="832" t="s">
        <v>583</v>
      </c>
      <c r="I284" s="832" t="s">
        <v>1671</v>
      </c>
      <c r="J284" s="832" t="s">
        <v>1672</v>
      </c>
      <c r="K284" s="832" t="s">
        <v>1673</v>
      </c>
      <c r="L284" s="835">
        <v>3200</v>
      </c>
      <c r="M284" s="835">
        <v>3200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11</v>
      </c>
      <c r="B285" s="832" t="s">
        <v>1183</v>
      </c>
      <c r="C285" s="832" t="s">
        <v>1189</v>
      </c>
      <c r="D285" s="833" t="s">
        <v>2119</v>
      </c>
      <c r="E285" s="834" t="s">
        <v>1207</v>
      </c>
      <c r="F285" s="832" t="s">
        <v>1186</v>
      </c>
      <c r="G285" s="832" t="s">
        <v>1222</v>
      </c>
      <c r="H285" s="832" t="s">
        <v>583</v>
      </c>
      <c r="I285" s="832" t="s">
        <v>1325</v>
      </c>
      <c r="J285" s="832" t="s">
        <v>1326</v>
      </c>
      <c r="K285" s="832" t="s">
        <v>1327</v>
      </c>
      <c r="L285" s="835">
        <v>600</v>
      </c>
      <c r="M285" s="835">
        <v>600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11</v>
      </c>
      <c r="B286" s="832" t="s">
        <v>1183</v>
      </c>
      <c r="C286" s="832" t="s">
        <v>1189</v>
      </c>
      <c r="D286" s="833" t="s">
        <v>2119</v>
      </c>
      <c r="E286" s="834" t="s">
        <v>1207</v>
      </c>
      <c r="F286" s="832" t="s">
        <v>1186</v>
      </c>
      <c r="G286" s="832" t="s">
        <v>1246</v>
      </c>
      <c r="H286" s="832" t="s">
        <v>583</v>
      </c>
      <c r="I286" s="832" t="s">
        <v>1247</v>
      </c>
      <c r="J286" s="832" t="s">
        <v>1248</v>
      </c>
      <c r="K286" s="832" t="s">
        <v>1249</v>
      </c>
      <c r="L286" s="835">
        <v>200</v>
      </c>
      <c r="M286" s="835">
        <v>1400</v>
      </c>
      <c r="N286" s="832">
        <v>7</v>
      </c>
      <c r="O286" s="836">
        <v>4</v>
      </c>
      <c r="P286" s="835">
        <v>1000</v>
      </c>
      <c r="Q286" s="837">
        <v>0.7142857142857143</v>
      </c>
      <c r="R286" s="832">
        <v>5</v>
      </c>
      <c r="S286" s="837">
        <v>0.7142857142857143</v>
      </c>
      <c r="T286" s="836">
        <v>3</v>
      </c>
      <c r="U286" s="838">
        <v>0.75</v>
      </c>
    </row>
    <row r="287" spans="1:21" ht="14.4" customHeight="1" x14ac:dyDescent="0.3">
      <c r="A287" s="831">
        <v>11</v>
      </c>
      <c r="B287" s="832" t="s">
        <v>1183</v>
      </c>
      <c r="C287" s="832" t="s">
        <v>1189</v>
      </c>
      <c r="D287" s="833" t="s">
        <v>2119</v>
      </c>
      <c r="E287" s="834" t="s">
        <v>1207</v>
      </c>
      <c r="F287" s="832" t="s">
        <v>1186</v>
      </c>
      <c r="G287" s="832" t="s">
        <v>1246</v>
      </c>
      <c r="H287" s="832" t="s">
        <v>583</v>
      </c>
      <c r="I287" s="832" t="s">
        <v>1264</v>
      </c>
      <c r="J287" s="832" t="s">
        <v>1265</v>
      </c>
      <c r="K287" s="832" t="s">
        <v>1266</v>
      </c>
      <c r="L287" s="835">
        <v>278.75</v>
      </c>
      <c r="M287" s="835">
        <v>6132.5</v>
      </c>
      <c r="N287" s="832">
        <v>22</v>
      </c>
      <c r="O287" s="836">
        <v>11</v>
      </c>
      <c r="P287" s="835">
        <v>6132.5</v>
      </c>
      <c r="Q287" s="837">
        <v>1</v>
      </c>
      <c r="R287" s="832">
        <v>22</v>
      </c>
      <c r="S287" s="837">
        <v>1</v>
      </c>
      <c r="T287" s="836">
        <v>11</v>
      </c>
      <c r="U287" s="838">
        <v>1</v>
      </c>
    </row>
    <row r="288" spans="1:21" ht="14.4" customHeight="1" x14ac:dyDescent="0.3">
      <c r="A288" s="831">
        <v>11</v>
      </c>
      <c r="B288" s="832" t="s">
        <v>1183</v>
      </c>
      <c r="C288" s="832" t="s">
        <v>1189</v>
      </c>
      <c r="D288" s="833" t="s">
        <v>2119</v>
      </c>
      <c r="E288" s="834" t="s">
        <v>1207</v>
      </c>
      <c r="F288" s="832" t="s">
        <v>1186</v>
      </c>
      <c r="G288" s="832" t="s">
        <v>1246</v>
      </c>
      <c r="H288" s="832" t="s">
        <v>583</v>
      </c>
      <c r="I288" s="832" t="s">
        <v>1674</v>
      </c>
      <c r="J288" s="832" t="s">
        <v>1675</v>
      </c>
      <c r="K288" s="832" t="s">
        <v>1676</v>
      </c>
      <c r="L288" s="835">
        <v>5000</v>
      </c>
      <c r="M288" s="835">
        <v>5000</v>
      </c>
      <c r="N288" s="832">
        <v>1</v>
      </c>
      <c r="O288" s="836">
        <v>1</v>
      </c>
      <c r="P288" s="835">
        <v>5000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11</v>
      </c>
      <c r="B289" s="832" t="s">
        <v>1183</v>
      </c>
      <c r="C289" s="832" t="s">
        <v>1189</v>
      </c>
      <c r="D289" s="833" t="s">
        <v>2119</v>
      </c>
      <c r="E289" s="834" t="s">
        <v>1207</v>
      </c>
      <c r="F289" s="832" t="s">
        <v>1186</v>
      </c>
      <c r="G289" s="832" t="s">
        <v>1337</v>
      </c>
      <c r="H289" s="832" t="s">
        <v>583</v>
      </c>
      <c r="I289" s="832" t="s">
        <v>1566</v>
      </c>
      <c r="J289" s="832" t="s">
        <v>1567</v>
      </c>
      <c r="K289" s="832" t="s">
        <v>1568</v>
      </c>
      <c r="L289" s="835">
        <v>1659.44</v>
      </c>
      <c r="M289" s="835">
        <v>34848.239999999991</v>
      </c>
      <c r="N289" s="832">
        <v>21</v>
      </c>
      <c r="O289" s="836">
        <v>20</v>
      </c>
      <c r="P289" s="835">
        <v>34848.239999999991</v>
      </c>
      <c r="Q289" s="837">
        <v>1</v>
      </c>
      <c r="R289" s="832">
        <v>21</v>
      </c>
      <c r="S289" s="837">
        <v>1</v>
      </c>
      <c r="T289" s="836">
        <v>20</v>
      </c>
      <c r="U289" s="838">
        <v>1</v>
      </c>
    </row>
    <row r="290" spans="1:21" ht="14.4" customHeight="1" x14ac:dyDescent="0.3">
      <c r="A290" s="831">
        <v>11</v>
      </c>
      <c r="B290" s="832" t="s">
        <v>1183</v>
      </c>
      <c r="C290" s="832" t="s">
        <v>1189</v>
      </c>
      <c r="D290" s="833" t="s">
        <v>2119</v>
      </c>
      <c r="E290" s="834" t="s">
        <v>1210</v>
      </c>
      <c r="F290" s="832" t="s">
        <v>1184</v>
      </c>
      <c r="G290" s="832" t="s">
        <v>1341</v>
      </c>
      <c r="H290" s="832" t="s">
        <v>583</v>
      </c>
      <c r="I290" s="832" t="s">
        <v>1342</v>
      </c>
      <c r="J290" s="832" t="s">
        <v>1343</v>
      </c>
      <c r="K290" s="832" t="s">
        <v>1344</v>
      </c>
      <c r="L290" s="835">
        <v>159.71</v>
      </c>
      <c r="M290" s="835">
        <v>1916.52</v>
      </c>
      <c r="N290" s="832">
        <v>12</v>
      </c>
      <c r="O290" s="836">
        <v>2</v>
      </c>
      <c r="P290" s="835">
        <v>1437.39</v>
      </c>
      <c r="Q290" s="837">
        <v>0.75000000000000011</v>
      </c>
      <c r="R290" s="832">
        <v>9</v>
      </c>
      <c r="S290" s="837">
        <v>0.75</v>
      </c>
      <c r="T290" s="836">
        <v>1</v>
      </c>
      <c r="U290" s="838">
        <v>0.5</v>
      </c>
    </row>
    <row r="291" spans="1:21" ht="14.4" customHeight="1" x14ac:dyDescent="0.3">
      <c r="A291" s="831">
        <v>11</v>
      </c>
      <c r="B291" s="832" t="s">
        <v>1183</v>
      </c>
      <c r="C291" s="832" t="s">
        <v>1189</v>
      </c>
      <c r="D291" s="833" t="s">
        <v>2119</v>
      </c>
      <c r="E291" s="834" t="s">
        <v>1210</v>
      </c>
      <c r="F291" s="832" t="s">
        <v>1184</v>
      </c>
      <c r="G291" s="832" t="s">
        <v>1341</v>
      </c>
      <c r="H291" s="832" t="s">
        <v>583</v>
      </c>
      <c r="I291" s="832" t="s">
        <v>1345</v>
      </c>
      <c r="J291" s="832" t="s">
        <v>1343</v>
      </c>
      <c r="K291" s="832" t="s">
        <v>1344</v>
      </c>
      <c r="L291" s="835">
        <v>159.71</v>
      </c>
      <c r="M291" s="835">
        <v>958.26</v>
      </c>
      <c r="N291" s="832">
        <v>6</v>
      </c>
      <c r="O291" s="836">
        <v>1.5</v>
      </c>
      <c r="P291" s="835">
        <v>479.13</v>
      </c>
      <c r="Q291" s="837">
        <v>0.5</v>
      </c>
      <c r="R291" s="832">
        <v>3</v>
      </c>
      <c r="S291" s="837">
        <v>0.5</v>
      </c>
      <c r="T291" s="836">
        <v>1</v>
      </c>
      <c r="U291" s="838">
        <v>0.66666666666666663</v>
      </c>
    </row>
    <row r="292" spans="1:21" ht="14.4" customHeight="1" x14ac:dyDescent="0.3">
      <c r="A292" s="831">
        <v>11</v>
      </c>
      <c r="B292" s="832" t="s">
        <v>1183</v>
      </c>
      <c r="C292" s="832" t="s">
        <v>1189</v>
      </c>
      <c r="D292" s="833" t="s">
        <v>2119</v>
      </c>
      <c r="E292" s="834" t="s">
        <v>1210</v>
      </c>
      <c r="F292" s="832" t="s">
        <v>1184</v>
      </c>
      <c r="G292" s="832" t="s">
        <v>1250</v>
      </c>
      <c r="H292" s="832" t="s">
        <v>618</v>
      </c>
      <c r="I292" s="832" t="s">
        <v>1050</v>
      </c>
      <c r="J292" s="832" t="s">
        <v>1051</v>
      </c>
      <c r="K292" s="832" t="s">
        <v>1052</v>
      </c>
      <c r="L292" s="835">
        <v>170.52</v>
      </c>
      <c r="M292" s="835">
        <v>170.52</v>
      </c>
      <c r="N292" s="832">
        <v>1</v>
      </c>
      <c r="O292" s="836">
        <v>0.5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11</v>
      </c>
      <c r="B293" s="832" t="s">
        <v>1183</v>
      </c>
      <c r="C293" s="832" t="s">
        <v>1189</v>
      </c>
      <c r="D293" s="833" t="s">
        <v>2119</v>
      </c>
      <c r="E293" s="834" t="s">
        <v>1210</v>
      </c>
      <c r="F293" s="832" t="s">
        <v>1184</v>
      </c>
      <c r="G293" s="832" t="s">
        <v>1250</v>
      </c>
      <c r="H293" s="832" t="s">
        <v>618</v>
      </c>
      <c r="I293" s="832" t="s">
        <v>1251</v>
      </c>
      <c r="J293" s="832" t="s">
        <v>1051</v>
      </c>
      <c r="K293" s="832" t="s">
        <v>1252</v>
      </c>
      <c r="L293" s="835">
        <v>272.83</v>
      </c>
      <c r="M293" s="835">
        <v>272.83</v>
      </c>
      <c r="N293" s="832">
        <v>1</v>
      </c>
      <c r="O293" s="836">
        <v>0.5</v>
      </c>
      <c r="P293" s="835">
        <v>272.83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11</v>
      </c>
      <c r="B294" s="832" t="s">
        <v>1183</v>
      </c>
      <c r="C294" s="832" t="s">
        <v>1189</v>
      </c>
      <c r="D294" s="833" t="s">
        <v>2119</v>
      </c>
      <c r="E294" s="834" t="s">
        <v>1210</v>
      </c>
      <c r="F294" s="832" t="s">
        <v>1184</v>
      </c>
      <c r="G294" s="832" t="s">
        <v>1677</v>
      </c>
      <c r="H294" s="832" t="s">
        <v>583</v>
      </c>
      <c r="I294" s="832" t="s">
        <v>1678</v>
      </c>
      <c r="J294" s="832" t="s">
        <v>1679</v>
      </c>
      <c r="K294" s="832" t="s">
        <v>1680</v>
      </c>
      <c r="L294" s="835">
        <v>147.85</v>
      </c>
      <c r="M294" s="835">
        <v>147.85</v>
      </c>
      <c r="N294" s="832">
        <v>1</v>
      </c>
      <c r="O294" s="836">
        <v>0.5</v>
      </c>
      <c r="P294" s="835">
        <v>147.85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11</v>
      </c>
      <c r="B295" s="832" t="s">
        <v>1183</v>
      </c>
      <c r="C295" s="832" t="s">
        <v>1189</v>
      </c>
      <c r="D295" s="833" t="s">
        <v>2119</v>
      </c>
      <c r="E295" s="834" t="s">
        <v>1210</v>
      </c>
      <c r="F295" s="832" t="s">
        <v>1184</v>
      </c>
      <c r="G295" s="832" t="s">
        <v>1273</v>
      </c>
      <c r="H295" s="832" t="s">
        <v>583</v>
      </c>
      <c r="I295" s="832" t="s">
        <v>1681</v>
      </c>
      <c r="J295" s="832" t="s">
        <v>1682</v>
      </c>
      <c r="K295" s="832" t="s">
        <v>1683</v>
      </c>
      <c r="L295" s="835">
        <v>0</v>
      </c>
      <c r="M295" s="835">
        <v>0</v>
      </c>
      <c r="N295" s="832">
        <v>1</v>
      </c>
      <c r="O295" s="836">
        <v>1</v>
      </c>
      <c r="P295" s="835">
        <v>0</v>
      </c>
      <c r="Q295" s="837"/>
      <c r="R295" s="832">
        <v>1</v>
      </c>
      <c r="S295" s="837">
        <v>1</v>
      </c>
      <c r="T295" s="836">
        <v>1</v>
      </c>
      <c r="U295" s="838">
        <v>1</v>
      </c>
    </row>
    <row r="296" spans="1:21" ht="14.4" customHeight="1" x14ac:dyDescent="0.3">
      <c r="A296" s="831">
        <v>11</v>
      </c>
      <c r="B296" s="832" t="s">
        <v>1183</v>
      </c>
      <c r="C296" s="832" t="s">
        <v>1189</v>
      </c>
      <c r="D296" s="833" t="s">
        <v>2119</v>
      </c>
      <c r="E296" s="834" t="s">
        <v>1210</v>
      </c>
      <c r="F296" s="832" t="s">
        <v>1184</v>
      </c>
      <c r="G296" s="832" t="s">
        <v>1286</v>
      </c>
      <c r="H296" s="832" t="s">
        <v>583</v>
      </c>
      <c r="I296" s="832" t="s">
        <v>1496</v>
      </c>
      <c r="J296" s="832" t="s">
        <v>1288</v>
      </c>
      <c r="K296" s="832" t="s">
        <v>1497</v>
      </c>
      <c r="L296" s="835">
        <v>92.85</v>
      </c>
      <c r="M296" s="835">
        <v>92.85</v>
      </c>
      <c r="N296" s="832">
        <v>1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11</v>
      </c>
      <c r="B297" s="832" t="s">
        <v>1183</v>
      </c>
      <c r="C297" s="832" t="s">
        <v>1189</v>
      </c>
      <c r="D297" s="833" t="s">
        <v>2119</v>
      </c>
      <c r="E297" s="834" t="s">
        <v>1210</v>
      </c>
      <c r="F297" s="832" t="s">
        <v>1184</v>
      </c>
      <c r="G297" s="832" t="s">
        <v>1498</v>
      </c>
      <c r="H297" s="832" t="s">
        <v>583</v>
      </c>
      <c r="I297" s="832" t="s">
        <v>1499</v>
      </c>
      <c r="J297" s="832" t="s">
        <v>1500</v>
      </c>
      <c r="K297" s="832" t="s">
        <v>1501</v>
      </c>
      <c r="L297" s="835">
        <v>0</v>
      </c>
      <c r="M297" s="835">
        <v>0</v>
      </c>
      <c r="N297" s="832">
        <v>4</v>
      </c>
      <c r="O297" s="836">
        <v>1</v>
      </c>
      <c r="P297" s="835">
        <v>0</v>
      </c>
      <c r="Q297" s="837"/>
      <c r="R297" s="832">
        <v>3</v>
      </c>
      <c r="S297" s="837">
        <v>0.75</v>
      </c>
      <c r="T297" s="836">
        <v>0.5</v>
      </c>
      <c r="U297" s="838">
        <v>0.5</v>
      </c>
    </row>
    <row r="298" spans="1:21" ht="14.4" customHeight="1" x14ac:dyDescent="0.3">
      <c r="A298" s="831">
        <v>11</v>
      </c>
      <c r="B298" s="832" t="s">
        <v>1183</v>
      </c>
      <c r="C298" s="832" t="s">
        <v>1189</v>
      </c>
      <c r="D298" s="833" t="s">
        <v>2119</v>
      </c>
      <c r="E298" s="834" t="s">
        <v>1210</v>
      </c>
      <c r="F298" s="832" t="s">
        <v>1184</v>
      </c>
      <c r="G298" s="832" t="s">
        <v>1508</v>
      </c>
      <c r="H298" s="832" t="s">
        <v>583</v>
      </c>
      <c r="I298" s="832" t="s">
        <v>1512</v>
      </c>
      <c r="J298" s="832" t="s">
        <v>1510</v>
      </c>
      <c r="K298" s="832" t="s">
        <v>1513</v>
      </c>
      <c r="L298" s="835">
        <v>91.78</v>
      </c>
      <c r="M298" s="835">
        <v>458.9</v>
      </c>
      <c r="N298" s="832">
        <v>5</v>
      </c>
      <c r="O298" s="836">
        <v>2.5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11</v>
      </c>
      <c r="B299" s="832" t="s">
        <v>1183</v>
      </c>
      <c r="C299" s="832" t="s">
        <v>1189</v>
      </c>
      <c r="D299" s="833" t="s">
        <v>2119</v>
      </c>
      <c r="E299" s="834" t="s">
        <v>1210</v>
      </c>
      <c r="F299" s="832" t="s">
        <v>1184</v>
      </c>
      <c r="G299" s="832" t="s">
        <v>1606</v>
      </c>
      <c r="H299" s="832" t="s">
        <v>583</v>
      </c>
      <c r="I299" s="832" t="s">
        <v>1684</v>
      </c>
      <c r="J299" s="832" t="s">
        <v>1685</v>
      </c>
      <c r="K299" s="832" t="s">
        <v>1686</v>
      </c>
      <c r="L299" s="835">
        <v>89.91</v>
      </c>
      <c r="M299" s="835">
        <v>89.91</v>
      </c>
      <c r="N299" s="832">
        <v>1</v>
      </c>
      <c r="O299" s="836">
        <v>1</v>
      </c>
      <c r="P299" s="835">
        <v>89.91</v>
      </c>
      <c r="Q299" s="837">
        <v>1</v>
      </c>
      <c r="R299" s="832">
        <v>1</v>
      </c>
      <c r="S299" s="837">
        <v>1</v>
      </c>
      <c r="T299" s="836">
        <v>1</v>
      </c>
      <c r="U299" s="838">
        <v>1</v>
      </c>
    </row>
    <row r="300" spans="1:21" ht="14.4" customHeight="1" x14ac:dyDescent="0.3">
      <c r="A300" s="831">
        <v>11</v>
      </c>
      <c r="B300" s="832" t="s">
        <v>1183</v>
      </c>
      <c r="C300" s="832" t="s">
        <v>1189</v>
      </c>
      <c r="D300" s="833" t="s">
        <v>2119</v>
      </c>
      <c r="E300" s="834" t="s">
        <v>1210</v>
      </c>
      <c r="F300" s="832" t="s">
        <v>1184</v>
      </c>
      <c r="G300" s="832" t="s">
        <v>1514</v>
      </c>
      <c r="H300" s="832" t="s">
        <v>583</v>
      </c>
      <c r="I300" s="832" t="s">
        <v>1687</v>
      </c>
      <c r="J300" s="832" t="s">
        <v>1610</v>
      </c>
      <c r="K300" s="832" t="s">
        <v>1688</v>
      </c>
      <c r="L300" s="835">
        <v>92.49</v>
      </c>
      <c r="M300" s="835">
        <v>92.49</v>
      </c>
      <c r="N300" s="832">
        <v>1</v>
      </c>
      <c r="O300" s="836">
        <v>0.5</v>
      </c>
      <c r="P300" s="835">
        <v>92.49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" customHeight="1" x14ac:dyDescent="0.3">
      <c r="A301" s="831">
        <v>11</v>
      </c>
      <c r="B301" s="832" t="s">
        <v>1183</v>
      </c>
      <c r="C301" s="832" t="s">
        <v>1189</v>
      </c>
      <c r="D301" s="833" t="s">
        <v>2119</v>
      </c>
      <c r="E301" s="834" t="s">
        <v>1210</v>
      </c>
      <c r="F301" s="832" t="s">
        <v>1184</v>
      </c>
      <c r="G301" s="832" t="s">
        <v>1301</v>
      </c>
      <c r="H301" s="832" t="s">
        <v>583</v>
      </c>
      <c r="I301" s="832" t="s">
        <v>1689</v>
      </c>
      <c r="J301" s="832" t="s">
        <v>1303</v>
      </c>
      <c r="K301" s="832" t="s">
        <v>1690</v>
      </c>
      <c r="L301" s="835">
        <v>1222.95</v>
      </c>
      <c r="M301" s="835">
        <v>1222.95</v>
      </c>
      <c r="N301" s="832">
        <v>1</v>
      </c>
      <c r="O301" s="836">
        <v>0.5</v>
      </c>
      <c r="P301" s="835"/>
      <c r="Q301" s="837">
        <v>0</v>
      </c>
      <c r="R301" s="832"/>
      <c r="S301" s="837">
        <v>0</v>
      </c>
      <c r="T301" s="836"/>
      <c r="U301" s="838">
        <v>0</v>
      </c>
    </row>
    <row r="302" spans="1:21" ht="14.4" customHeight="1" x14ac:dyDescent="0.3">
      <c r="A302" s="831">
        <v>11</v>
      </c>
      <c r="B302" s="832" t="s">
        <v>1183</v>
      </c>
      <c r="C302" s="832" t="s">
        <v>1189</v>
      </c>
      <c r="D302" s="833" t="s">
        <v>2119</v>
      </c>
      <c r="E302" s="834" t="s">
        <v>1210</v>
      </c>
      <c r="F302" s="832" t="s">
        <v>1184</v>
      </c>
      <c r="G302" s="832" t="s">
        <v>1301</v>
      </c>
      <c r="H302" s="832" t="s">
        <v>583</v>
      </c>
      <c r="I302" s="832" t="s">
        <v>1302</v>
      </c>
      <c r="J302" s="832" t="s">
        <v>1303</v>
      </c>
      <c r="K302" s="832" t="s">
        <v>1304</v>
      </c>
      <c r="L302" s="835">
        <v>1776.68</v>
      </c>
      <c r="M302" s="835">
        <v>1776.68</v>
      </c>
      <c r="N302" s="832">
        <v>1</v>
      </c>
      <c r="O302" s="836">
        <v>0.5</v>
      </c>
      <c r="P302" s="835">
        <v>1776.68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11</v>
      </c>
      <c r="B303" s="832" t="s">
        <v>1183</v>
      </c>
      <c r="C303" s="832" t="s">
        <v>1189</v>
      </c>
      <c r="D303" s="833" t="s">
        <v>2119</v>
      </c>
      <c r="E303" s="834" t="s">
        <v>1210</v>
      </c>
      <c r="F303" s="832" t="s">
        <v>1184</v>
      </c>
      <c r="G303" s="832" t="s">
        <v>1305</v>
      </c>
      <c r="H303" s="832" t="s">
        <v>583</v>
      </c>
      <c r="I303" s="832" t="s">
        <v>1691</v>
      </c>
      <c r="J303" s="832" t="s">
        <v>1692</v>
      </c>
      <c r="K303" s="832" t="s">
        <v>1693</v>
      </c>
      <c r="L303" s="835">
        <v>70.48</v>
      </c>
      <c r="M303" s="835">
        <v>211.44</v>
      </c>
      <c r="N303" s="832">
        <v>3</v>
      </c>
      <c r="O303" s="836">
        <v>1.5</v>
      </c>
      <c r="P303" s="835">
        <v>70.48</v>
      </c>
      <c r="Q303" s="837">
        <v>0.33333333333333337</v>
      </c>
      <c r="R303" s="832">
        <v>1</v>
      </c>
      <c r="S303" s="837">
        <v>0.33333333333333331</v>
      </c>
      <c r="T303" s="836">
        <v>0.5</v>
      </c>
      <c r="U303" s="838">
        <v>0.33333333333333331</v>
      </c>
    </row>
    <row r="304" spans="1:21" ht="14.4" customHeight="1" x14ac:dyDescent="0.3">
      <c r="A304" s="831">
        <v>11</v>
      </c>
      <c r="B304" s="832" t="s">
        <v>1183</v>
      </c>
      <c r="C304" s="832" t="s">
        <v>1189</v>
      </c>
      <c r="D304" s="833" t="s">
        <v>2119</v>
      </c>
      <c r="E304" s="834" t="s">
        <v>1210</v>
      </c>
      <c r="F304" s="832" t="s">
        <v>1184</v>
      </c>
      <c r="G304" s="832" t="s">
        <v>1694</v>
      </c>
      <c r="H304" s="832" t="s">
        <v>583</v>
      </c>
      <c r="I304" s="832" t="s">
        <v>1695</v>
      </c>
      <c r="J304" s="832" t="s">
        <v>1696</v>
      </c>
      <c r="K304" s="832" t="s">
        <v>1697</v>
      </c>
      <c r="L304" s="835">
        <v>1472.61</v>
      </c>
      <c r="M304" s="835">
        <v>1472.61</v>
      </c>
      <c r="N304" s="832">
        <v>1</v>
      </c>
      <c r="O304" s="836">
        <v>1</v>
      </c>
      <c r="P304" s="835">
        <v>1472.61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11</v>
      </c>
      <c r="B305" s="832" t="s">
        <v>1183</v>
      </c>
      <c r="C305" s="832" t="s">
        <v>1189</v>
      </c>
      <c r="D305" s="833" t="s">
        <v>2119</v>
      </c>
      <c r="E305" s="834" t="s">
        <v>1210</v>
      </c>
      <c r="F305" s="832" t="s">
        <v>1184</v>
      </c>
      <c r="G305" s="832" t="s">
        <v>1229</v>
      </c>
      <c r="H305" s="832" t="s">
        <v>618</v>
      </c>
      <c r="I305" s="832" t="s">
        <v>1033</v>
      </c>
      <c r="J305" s="832" t="s">
        <v>652</v>
      </c>
      <c r="K305" s="832" t="s">
        <v>1034</v>
      </c>
      <c r="L305" s="835">
        <v>490.89</v>
      </c>
      <c r="M305" s="835">
        <v>981.78</v>
      </c>
      <c r="N305" s="832">
        <v>2</v>
      </c>
      <c r="O305" s="836">
        <v>1</v>
      </c>
      <c r="P305" s="835">
        <v>981.78</v>
      </c>
      <c r="Q305" s="837">
        <v>1</v>
      </c>
      <c r="R305" s="832">
        <v>2</v>
      </c>
      <c r="S305" s="837">
        <v>1</v>
      </c>
      <c r="T305" s="836">
        <v>1</v>
      </c>
      <c r="U305" s="838">
        <v>1</v>
      </c>
    </row>
    <row r="306" spans="1:21" ht="14.4" customHeight="1" x14ac:dyDescent="0.3">
      <c r="A306" s="831">
        <v>11</v>
      </c>
      <c r="B306" s="832" t="s">
        <v>1183</v>
      </c>
      <c r="C306" s="832" t="s">
        <v>1189</v>
      </c>
      <c r="D306" s="833" t="s">
        <v>2119</v>
      </c>
      <c r="E306" s="834" t="s">
        <v>1210</v>
      </c>
      <c r="F306" s="832" t="s">
        <v>1184</v>
      </c>
      <c r="G306" s="832" t="s">
        <v>1229</v>
      </c>
      <c r="H306" s="832" t="s">
        <v>618</v>
      </c>
      <c r="I306" s="832" t="s">
        <v>1025</v>
      </c>
      <c r="J306" s="832" t="s">
        <v>652</v>
      </c>
      <c r="K306" s="832" t="s">
        <v>1026</v>
      </c>
      <c r="L306" s="835">
        <v>923.74</v>
      </c>
      <c r="M306" s="835">
        <v>923.74</v>
      </c>
      <c r="N306" s="832">
        <v>1</v>
      </c>
      <c r="O306" s="836">
        <v>0.5</v>
      </c>
      <c r="P306" s="835">
        <v>923.74</v>
      </c>
      <c r="Q306" s="837">
        <v>1</v>
      </c>
      <c r="R306" s="832">
        <v>1</v>
      </c>
      <c r="S306" s="837">
        <v>1</v>
      </c>
      <c r="T306" s="836">
        <v>0.5</v>
      </c>
      <c r="U306" s="838">
        <v>1</v>
      </c>
    </row>
    <row r="307" spans="1:21" ht="14.4" customHeight="1" x14ac:dyDescent="0.3">
      <c r="A307" s="831">
        <v>11</v>
      </c>
      <c r="B307" s="832" t="s">
        <v>1183</v>
      </c>
      <c r="C307" s="832" t="s">
        <v>1189</v>
      </c>
      <c r="D307" s="833" t="s">
        <v>2119</v>
      </c>
      <c r="E307" s="834" t="s">
        <v>1210</v>
      </c>
      <c r="F307" s="832" t="s">
        <v>1184</v>
      </c>
      <c r="G307" s="832" t="s">
        <v>1240</v>
      </c>
      <c r="H307" s="832" t="s">
        <v>583</v>
      </c>
      <c r="I307" s="832" t="s">
        <v>1253</v>
      </c>
      <c r="J307" s="832" t="s">
        <v>627</v>
      </c>
      <c r="K307" s="832" t="s">
        <v>1254</v>
      </c>
      <c r="L307" s="835">
        <v>35.25</v>
      </c>
      <c r="M307" s="835">
        <v>423</v>
      </c>
      <c r="N307" s="832">
        <v>12</v>
      </c>
      <c r="O307" s="836">
        <v>9</v>
      </c>
      <c r="P307" s="835">
        <v>176.25</v>
      </c>
      <c r="Q307" s="837">
        <v>0.41666666666666669</v>
      </c>
      <c r="R307" s="832">
        <v>5</v>
      </c>
      <c r="S307" s="837">
        <v>0.41666666666666669</v>
      </c>
      <c r="T307" s="836">
        <v>3.5</v>
      </c>
      <c r="U307" s="838">
        <v>0.3888888888888889</v>
      </c>
    </row>
    <row r="308" spans="1:21" ht="14.4" customHeight="1" x14ac:dyDescent="0.3">
      <c r="A308" s="831">
        <v>11</v>
      </c>
      <c r="B308" s="832" t="s">
        <v>1183</v>
      </c>
      <c r="C308" s="832" t="s">
        <v>1189</v>
      </c>
      <c r="D308" s="833" t="s">
        <v>2119</v>
      </c>
      <c r="E308" s="834" t="s">
        <v>1210</v>
      </c>
      <c r="F308" s="832" t="s">
        <v>1184</v>
      </c>
      <c r="G308" s="832" t="s">
        <v>1240</v>
      </c>
      <c r="H308" s="832" t="s">
        <v>583</v>
      </c>
      <c r="I308" s="832" t="s">
        <v>1241</v>
      </c>
      <c r="J308" s="832" t="s">
        <v>627</v>
      </c>
      <c r="K308" s="832" t="s">
        <v>1242</v>
      </c>
      <c r="L308" s="835">
        <v>35.25</v>
      </c>
      <c r="M308" s="835">
        <v>35.25</v>
      </c>
      <c r="N308" s="832">
        <v>1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11</v>
      </c>
      <c r="B309" s="832" t="s">
        <v>1183</v>
      </c>
      <c r="C309" s="832" t="s">
        <v>1189</v>
      </c>
      <c r="D309" s="833" t="s">
        <v>2119</v>
      </c>
      <c r="E309" s="834" t="s">
        <v>1210</v>
      </c>
      <c r="F309" s="832" t="s">
        <v>1184</v>
      </c>
      <c r="G309" s="832" t="s">
        <v>1240</v>
      </c>
      <c r="H309" s="832" t="s">
        <v>583</v>
      </c>
      <c r="I309" s="832" t="s">
        <v>1533</v>
      </c>
      <c r="J309" s="832" t="s">
        <v>1534</v>
      </c>
      <c r="K309" s="832" t="s">
        <v>1535</v>
      </c>
      <c r="L309" s="835">
        <v>35.25</v>
      </c>
      <c r="M309" s="835">
        <v>35.25</v>
      </c>
      <c r="N309" s="832">
        <v>1</v>
      </c>
      <c r="O309" s="836">
        <v>1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11</v>
      </c>
      <c r="B310" s="832" t="s">
        <v>1183</v>
      </c>
      <c r="C310" s="832" t="s">
        <v>1189</v>
      </c>
      <c r="D310" s="833" t="s">
        <v>2119</v>
      </c>
      <c r="E310" s="834" t="s">
        <v>1210</v>
      </c>
      <c r="F310" s="832" t="s">
        <v>1184</v>
      </c>
      <c r="G310" s="832" t="s">
        <v>1230</v>
      </c>
      <c r="H310" s="832" t="s">
        <v>618</v>
      </c>
      <c r="I310" s="832" t="s">
        <v>1065</v>
      </c>
      <c r="J310" s="832" t="s">
        <v>681</v>
      </c>
      <c r="K310" s="832" t="s">
        <v>683</v>
      </c>
      <c r="L310" s="835">
        <v>0</v>
      </c>
      <c r="M310" s="835">
        <v>0</v>
      </c>
      <c r="N310" s="832">
        <v>3</v>
      </c>
      <c r="O310" s="836">
        <v>2</v>
      </c>
      <c r="P310" s="835"/>
      <c r="Q310" s="837"/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11</v>
      </c>
      <c r="B311" s="832" t="s">
        <v>1183</v>
      </c>
      <c r="C311" s="832" t="s">
        <v>1189</v>
      </c>
      <c r="D311" s="833" t="s">
        <v>2119</v>
      </c>
      <c r="E311" s="834" t="s">
        <v>1210</v>
      </c>
      <c r="F311" s="832" t="s">
        <v>1184</v>
      </c>
      <c r="G311" s="832" t="s">
        <v>1313</v>
      </c>
      <c r="H311" s="832" t="s">
        <v>583</v>
      </c>
      <c r="I311" s="832" t="s">
        <v>1698</v>
      </c>
      <c r="J311" s="832" t="s">
        <v>1699</v>
      </c>
      <c r="K311" s="832" t="s">
        <v>1700</v>
      </c>
      <c r="L311" s="835">
        <v>0</v>
      </c>
      <c r="M311" s="835">
        <v>0</v>
      </c>
      <c r="N311" s="832">
        <v>2</v>
      </c>
      <c r="O311" s="836">
        <v>1</v>
      </c>
      <c r="P311" s="835">
        <v>0</v>
      </c>
      <c r="Q311" s="837"/>
      <c r="R311" s="832">
        <v>2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11</v>
      </c>
      <c r="B312" s="832" t="s">
        <v>1183</v>
      </c>
      <c r="C312" s="832" t="s">
        <v>1189</v>
      </c>
      <c r="D312" s="833" t="s">
        <v>2119</v>
      </c>
      <c r="E312" s="834" t="s">
        <v>1210</v>
      </c>
      <c r="F312" s="832" t="s">
        <v>1184</v>
      </c>
      <c r="G312" s="832" t="s">
        <v>1313</v>
      </c>
      <c r="H312" s="832" t="s">
        <v>583</v>
      </c>
      <c r="I312" s="832" t="s">
        <v>1385</v>
      </c>
      <c r="J312" s="832" t="s">
        <v>1315</v>
      </c>
      <c r="K312" s="832" t="s">
        <v>1386</v>
      </c>
      <c r="L312" s="835">
        <v>387.73</v>
      </c>
      <c r="M312" s="835">
        <v>387.73</v>
      </c>
      <c r="N312" s="832">
        <v>1</v>
      </c>
      <c r="O312" s="836">
        <v>0.5</v>
      </c>
      <c r="P312" s="835">
        <v>387.73</v>
      </c>
      <c r="Q312" s="837">
        <v>1</v>
      </c>
      <c r="R312" s="832">
        <v>1</v>
      </c>
      <c r="S312" s="837">
        <v>1</v>
      </c>
      <c r="T312" s="836">
        <v>0.5</v>
      </c>
      <c r="U312" s="838">
        <v>1</v>
      </c>
    </row>
    <row r="313" spans="1:21" ht="14.4" customHeight="1" x14ac:dyDescent="0.3">
      <c r="A313" s="831">
        <v>11</v>
      </c>
      <c r="B313" s="832" t="s">
        <v>1183</v>
      </c>
      <c r="C313" s="832" t="s">
        <v>1189</v>
      </c>
      <c r="D313" s="833" t="s">
        <v>2119</v>
      </c>
      <c r="E313" s="834" t="s">
        <v>1210</v>
      </c>
      <c r="F313" s="832" t="s">
        <v>1184</v>
      </c>
      <c r="G313" s="832" t="s">
        <v>1701</v>
      </c>
      <c r="H313" s="832" t="s">
        <v>583</v>
      </c>
      <c r="I313" s="832" t="s">
        <v>1702</v>
      </c>
      <c r="J313" s="832" t="s">
        <v>1703</v>
      </c>
      <c r="K313" s="832" t="s">
        <v>789</v>
      </c>
      <c r="L313" s="835">
        <v>0</v>
      </c>
      <c r="M313" s="835">
        <v>0</v>
      </c>
      <c r="N313" s="832">
        <v>1</v>
      </c>
      <c r="O313" s="836">
        <v>0.5</v>
      </c>
      <c r="P313" s="835"/>
      <c r="Q313" s="837"/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11</v>
      </c>
      <c r="B314" s="832" t="s">
        <v>1183</v>
      </c>
      <c r="C314" s="832" t="s">
        <v>1189</v>
      </c>
      <c r="D314" s="833" t="s">
        <v>2119</v>
      </c>
      <c r="E314" s="834" t="s">
        <v>1210</v>
      </c>
      <c r="F314" s="832" t="s">
        <v>1184</v>
      </c>
      <c r="G314" s="832" t="s">
        <v>1255</v>
      </c>
      <c r="H314" s="832" t="s">
        <v>583</v>
      </c>
      <c r="I314" s="832" t="s">
        <v>1256</v>
      </c>
      <c r="J314" s="832" t="s">
        <v>615</v>
      </c>
      <c r="K314" s="832" t="s">
        <v>1257</v>
      </c>
      <c r="L314" s="835">
        <v>0</v>
      </c>
      <c r="M314" s="835">
        <v>0</v>
      </c>
      <c r="N314" s="832">
        <v>3</v>
      </c>
      <c r="O314" s="836">
        <v>1.5</v>
      </c>
      <c r="P314" s="835"/>
      <c r="Q314" s="837"/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11</v>
      </c>
      <c r="B315" s="832" t="s">
        <v>1183</v>
      </c>
      <c r="C315" s="832" t="s">
        <v>1189</v>
      </c>
      <c r="D315" s="833" t="s">
        <v>2119</v>
      </c>
      <c r="E315" s="834" t="s">
        <v>1210</v>
      </c>
      <c r="F315" s="832" t="s">
        <v>1184</v>
      </c>
      <c r="G315" s="832" t="s">
        <v>1389</v>
      </c>
      <c r="H315" s="832" t="s">
        <v>583</v>
      </c>
      <c r="I315" s="832" t="s">
        <v>1553</v>
      </c>
      <c r="J315" s="832" t="s">
        <v>673</v>
      </c>
      <c r="K315" s="832" t="s">
        <v>1391</v>
      </c>
      <c r="L315" s="835">
        <v>107.27</v>
      </c>
      <c r="M315" s="835">
        <v>214.54</v>
      </c>
      <c r="N315" s="832">
        <v>2</v>
      </c>
      <c r="O315" s="836">
        <v>1.5</v>
      </c>
      <c r="P315" s="835">
        <v>107.27</v>
      </c>
      <c r="Q315" s="837">
        <v>0.5</v>
      </c>
      <c r="R315" s="832">
        <v>1</v>
      </c>
      <c r="S315" s="837">
        <v>0.5</v>
      </c>
      <c r="T315" s="836">
        <v>0.5</v>
      </c>
      <c r="U315" s="838">
        <v>0.33333333333333331</v>
      </c>
    </row>
    <row r="316" spans="1:21" ht="14.4" customHeight="1" x14ac:dyDescent="0.3">
      <c r="A316" s="831">
        <v>11</v>
      </c>
      <c r="B316" s="832" t="s">
        <v>1183</v>
      </c>
      <c r="C316" s="832" t="s">
        <v>1189</v>
      </c>
      <c r="D316" s="833" t="s">
        <v>2119</v>
      </c>
      <c r="E316" s="834" t="s">
        <v>1210</v>
      </c>
      <c r="F316" s="832" t="s">
        <v>1184</v>
      </c>
      <c r="G316" s="832" t="s">
        <v>1389</v>
      </c>
      <c r="H316" s="832" t="s">
        <v>583</v>
      </c>
      <c r="I316" s="832" t="s">
        <v>1390</v>
      </c>
      <c r="J316" s="832" t="s">
        <v>673</v>
      </c>
      <c r="K316" s="832" t="s">
        <v>1391</v>
      </c>
      <c r="L316" s="835">
        <v>107.27</v>
      </c>
      <c r="M316" s="835">
        <v>214.54</v>
      </c>
      <c r="N316" s="832">
        <v>2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11</v>
      </c>
      <c r="B317" s="832" t="s">
        <v>1183</v>
      </c>
      <c r="C317" s="832" t="s">
        <v>1189</v>
      </c>
      <c r="D317" s="833" t="s">
        <v>2119</v>
      </c>
      <c r="E317" s="834" t="s">
        <v>1210</v>
      </c>
      <c r="F317" s="832" t="s">
        <v>1186</v>
      </c>
      <c r="G317" s="832" t="s">
        <v>1321</v>
      </c>
      <c r="H317" s="832" t="s">
        <v>583</v>
      </c>
      <c r="I317" s="832" t="s">
        <v>1704</v>
      </c>
      <c r="J317" s="832" t="s">
        <v>1705</v>
      </c>
      <c r="K317" s="832" t="s">
        <v>1706</v>
      </c>
      <c r="L317" s="835">
        <v>0</v>
      </c>
      <c r="M317" s="835">
        <v>0</v>
      </c>
      <c r="N317" s="832">
        <v>2</v>
      </c>
      <c r="O317" s="836">
        <v>2</v>
      </c>
      <c r="P317" s="835"/>
      <c r="Q317" s="837"/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11</v>
      </c>
      <c r="B318" s="832" t="s">
        <v>1183</v>
      </c>
      <c r="C318" s="832" t="s">
        <v>1189</v>
      </c>
      <c r="D318" s="833" t="s">
        <v>2119</v>
      </c>
      <c r="E318" s="834" t="s">
        <v>1210</v>
      </c>
      <c r="F318" s="832" t="s">
        <v>1186</v>
      </c>
      <c r="G318" s="832" t="s">
        <v>1321</v>
      </c>
      <c r="H318" s="832" t="s">
        <v>583</v>
      </c>
      <c r="I318" s="832" t="s">
        <v>1322</v>
      </c>
      <c r="J318" s="832" t="s">
        <v>1323</v>
      </c>
      <c r="K318" s="832" t="s">
        <v>1324</v>
      </c>
      <c r="L318" s="835">
        <v>0</v>
      </c>
      <c r="M318" s="835">
        <v>0</v>
      </c>
      <c r="N318" s="832">
        <v>10</v>
      </c>
      <c r="O318" s="836">
        <v>10</v>
      </c>
      <c r="P318" s="835"/>
      <c r="Q318" s="837"/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11</v>
      </c>
      <c r="B319" s="832" t="s">
        <v>1183</v>
      </c>
      <c r="C319" s="832" t="s">
        <v>1189</v>
      </c>
      <c r="D319" s="833" t="s">
        <v>2119</v>
      </c>
      <c r="E319" s="834" t="s">
        <v>1210</v>
      </c>
      <c r="F319" s="832" t="s">
        <v>1186</v>
      </c>
      <c r="G319" s="832" t="s">
        <v>1321</v>
      </c>
      <c r="H319" s="832" t="s">
        <v>583</v>
      </c>
      <c r="I319" s="832" t="s">
        <v>1619</v>
      </c>
      <c r="J319" s="832" t="s">
        <v>1620</v>
      </c>
      <c r="K319" s="832" t="s">
        <v>1621</v>
      </c>
      <c r="L319" s="835">
        <v>400.2</v>
      </c>
      <c r="M319" s="835">
        <v>400.2</v>
      </c>
      <c r="N319" s="832">
        <v>1</v>
      </c>
      <c r="O319" s="836">
        <v>1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11</v>
      </c>
      <c r="B320" s="832" t="s">
        <v>1183</v>
      </c>
      <c r="C320" s="832" t="s">
        <v>1189</v>
      </c>
      <c r="D320" s="833" t="s">
        <v>2119</v>
      </c>
      <c r="E320" s="834" t="s">
        <v>1210</v>
      </c>
      <c r="F320" s="832" t="s">
        <v>1186</v>
      </c>
      <c r="G320" s="832" t="s">
        <v>1392</v>
      </c>
      <c r="H320" s="832" t="s">
        <v>583</v>
      </c>
      <c r="I320" s="832" t="s">
        <v>1393</v>
      </c>
      <c r="J320" s="832" t="s">
        <v>1394</v>
      </c>
      <c r="K320" s="832" t="s">
        <v>1395</v>
      </c>
      <c r="L320" s="835">
        <v>0</v>
      </c>
      <c r="M320" s="835">
        <v>0</v>
      </c>
      <c r="N320" s="832">
        <v>3</v>
      </c>
      <c r="O320" s="836">
        <v>3</v>
      </c>
      <c r="P320" s="835"/>
      <c r="Q320" s="837"/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11</v>
      </c>
      <c r="B321" s="832" t="s">
        <v>1183</v>
      </c>
      <c r="C321" s="832" t="s">
        <v>1189</v>
      </c>
      <c r="D321" s="833" t="s">
        <v>2119</v>
      </c>
      <c r="E321" s="834" t="s">
        <v>1210</v>
      </c>
      <c r="F321" s="832" t="s">
        <v>1186</v>
      </c>
      <c r="G321" s="832" t="s">
        <v>1222</v>
      </c>
      <c r="H321" s="832" t="s">
        <v>583</v>
      </c>
      <c r="I321" s="832" t="s">
        <v>1243</v>
      </c>
      <c r="J321" s="832" t="s">
        <v>1244</v>
      </c>
      <c r="K321" s="832" t="s">
        <v>1245</v>
      </c>
      <c r="L321" s="835">
        <v>245.43</v>
      </c>
      <c r="M321" s="835">
        <v>245.43</v>
      </c>
      <c r="N321" s="832">
        <v>1</v>
      </c>
      <c r="O321" s="836">
        <v>1</v>
      </c>
      <c r="P321" s="835">
        <v>245.43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11</v>
      </c>
      <c r="B322" s="832" t="s">
        <v>1183</v>
      </c>
      <c r="C322" s="832" t="s">
        <v>1189</v>
      </c>
      <c r="D322" s="833" t="s">
        <v>2119</v>
      </c>
      <c r="E322" s="834" t="s">
        <v>1210</v>
      </c>
      <c r="F322" s="832" t="s">
        <v>1186</v>
      </c>
      <c r="G322" s="832" t="s">
        <v>1222</v>
      </c>
      <c r="H322" s="832" t="s">
        <v>583</v>
      </c>
      <c r="I322" s="832" t="s">
        <v>1234</v>
      </c>
      <c r="J322" s="832" t="s">
        <v>1235</v>
      </c>
      <c r="K322" s="832" t="s">
        <v>1236</v>
      </c>
      <c r="L322" s="835">
        <v>748.12</v>
      </c>
      <c r="M322" s="835">
        <v>748.12</v>
      </c>
      <c r="N322" s="832">
        <v>1</v>
      </c>
      <c r="O322" s="836">
        <v>1</v>
      </c>
      <c r="P322" s="835">
        <v>748.12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" customHeight="1" x14ac:dyDescent="0.3">
      <c r="A323" s="831">
        <v>11</v>
      </c>
      <c r="B323" s="832" t="s">
        <v>1183</v>
      </c>
      <c r="C323" s="832" t="s">
        <v>1189</v>
      </c>
      <c r="D323" s="833" t="s">
        <v>2119</v>
      </c>
      <c r="E323" s="834" t="s">
        <v>1210</v>
      </c>
      <c r="F323" s="832" t="s">
        <v>1186</v>
      </c>
      <c r="G323" s="832" t="s">
        <v>1222</v>
      </c>
      <c r="H323" s="832" t="s">
        <v>583</v>
      </c>
      <c r="I323" s="832" t="s">
        <v>1223</v>
      </c>
      <c r="J323" s="832" t="s">
        <v>1224</v>
      </c>
      <c r="K323" s="832" t="s">
        <v>1225</v>
      </c>
      <c r="L323" s="835">
        <v>500</v>
      </c>
      <c r="M323" s="835">
        <v>1000</v>
      </c>
      <c r="N323" s="832">
        <v>2</v>
      </c>
      <c r="O323" s="836">
        <v>2</v>
      </c>
      <c r="P323" s="835">
        <v>1000</v>
      </c>
      <c r="Q323" s="837">
        <v>1</v>
      </c>
      <c r="R323" s="832">
        <v>2</v>
      </c>
      <c r="S323" s="837">
        <v>1</v>
      </c>
      <c r="T323" s="836">
        <v>2</v>
      </c>
      <c r="U323" s="838">
        <v>1</v>
      </c>
    </row>
    <row r="324" spans="1:21" ht="14.4" customHeight="1" x14ac:dyDescent="0.3">
      <c r="A324" s="831">
        <v>11</v>
      </c>
      <c r="B324" s="832" t="s">
        <v>1183</v>
      </c>
      <c r="C324" s="832" t="s">
        <v>1189</v>
      </c>
      <c r="D324" s="833" t="s">
        <v>2119</v>
      </c>
      <c r="E324" s="834" t="s">
        <v>1210</v>
      </c>
      <c r="F324" s="832" t="s">
        <v>1186</v>
      </c>
      <c r="G324" s="832" t="s">
        <v>1222</v>
      </c>
      <c r="H324" s="832" t="s">
        <v>583</v>
      </c>
      <c r="I324" s="832" t="s">
        <v>1226</v>
      </c>
      <c r="J324" s="832" t="s">
        <v>1227</v>
      </c>
      <c r="K324" s="832" t="s">
        <v>1228</v>
      </c>
      <c r="L324" s="835">
        <v>971.25</v>
      </c>
      <c r="M324" s="835">
        <v>1942.5</v>
      </c>
      <c r="N324" s="832">
        <v>2</v>
      </c>
      <c r="O324" s="836">
        <v>2</v>
      </c>
      <c r="P324" s="835">
        <v>1942.5</v>
      </c>
      <c r="Q324" s="837">
        <v>1</v>
      </c>
      <c r="R324" s="832">
        <v>2</v>
      </c>
      <c r="S324" s="837">
        <v>1</v>
      </c>
      <c r="T324" s="836">
        <v>2</v>
      </c>
      <c r="U324" s="838">
        <v>1</v>
      </c>
    </row>
    <row r="325" spans="1:21" ht="14.4" customHeight="1" x14ac:dyDescent="0.3">
      <c r="A325" s="831">
        <v>11</v>
      </c>
      <c r="B325" s="832" t="s">
        <v>1183</v>
      </c>
      <c r="C325" s="832" t="s">
        <v>1189</v>
      </c>
      <c r="D325" s="833" t="s">
        <v>2119</v>
      </c>
      <c r="E325" s="834" t="s">
        <v>1210</v>
      </c>
      <c r="F325" s="832" t="s">
        <v>1186</v>
      </c>
      <c r="G325" s="832" t="s">
        <v>1222</v>
      </c>
      <c r="H325" s="832" t="s">
        <v>583</v>
      </c>
      <c r="I325" s="832" t="s">
        <v>1417</v>
      </c>
      <c r="J325" s="832" t="s">
        <v>1418</v>
      </c>
      <c r="K325" s="832" t="s">
        <v>1419</v>
      </c>
      <c r="L325" s="835">
        <v>1600</v>
      </c>
      <c r="M325" s="835">
        <v>1600</v>
      </c>
      <c r="N325" s="832">
        <v>1</v>
      </c>
      <c r="O325" s="836">
        <v>1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11</v>
      </c>
      <c r="B326" s="832" t="s">
        <v>1183</v>
      </c>
      <c r="C326" s="832" t="s">
        <v>1189</v>
      </c>
      <c r="D326" s="833" t="s">
        <v>2119</v>
      </c>
      <c r="E326" s="834" t="s">
        <v>1210</v>
      </c>
      <c r="F326" s="832" t="s">
        <v>1186</v>
      </c>
      <c r="G326" s="832" t="s">
        <v>1222</v>
      </c>
      <c r="H326" s="832" t="s">
        <v>583</v>
      </c>
      <c r="I326" s="832" t="s">
        <v>1707</v>
      </c>
      <c r="J326" s="832" t="s">
        <v>1708</v>
      </c>
      <c r="K326" s="832" t="s">
        <v>1709</v>
      </c>
      <c r="L326" s="835">
        <v>1690</v>
      </c>
      <c r="M326" s="835">
        <v>3380</v>
      </c>
      <c r="N326" s="832">
        <v>2</v>
      </c>
      <c r="O326" s="836">
        <v>2</v>
      </c>
      <c r="P326" s="835">
        <v>3380</v>
      </c>
      <c r="Q326" s="837">
        <v>1</v>
      </c>
      <c r="R326" s="832">
        <v>2</v>
      </c>
      <c r="S326" s="837">
        <v>1</v>
      </c>
      <c r="T326" s="836">
        <v>2</v>
      </c>
      <c r="U326" s="838">
        <v>1</v>
      </c>
    </row>
    <row r="327" spans="1:21" ht="14.4" customHeight="1" x14ac:dyDescent="0.3">
      <c r="A327" s="831">
        <v>11</v>
      </c>
      <c r="B327" s="832" t="s">
        <v>1183</v>
      </c>
      <c r="C327" s="832" t="s">
        <v>1189</v>
      </c>
      <c r="D327" s="833" t="s">
        <v>2119</v>
      </c>
      <c r="E327" s="834" t="s">
        <v>1210</v>
      </c>
      <c r="F327" s="832" t="s">
        <v>1186</v>
      </c>
      <c r="G327" s="832" t="s">
        <v>1222</v>
      </c>
      <c r="H327" s="832" t="s">
        <v>583</v>
      </c>
      <c r="I327" s="832" t="s">
        <v>1710</v>
      </c>
      <c r="J327" s="832" t="s">
        <v>1711</v>
      </c>
      <c r="K327" s="832" t="s">
        <v>1712</v>
      </c>
      <c r="L327" s="835">
        <v>2520</v>
      </c>
      <c r="M327" s="835">
        <v>2520</v>
      </c>
      <c r="N327" s="832">
        <v>1</v>
      </c>
      <c r="O327" s="836">
        <v>1</v>
      </c>
      <c r="P327" s="835">
        <v>2520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11</v>
      </c>
      <c r="B328" s="832" t="s">
        <v>1183</v>
      </c>
      <c r="C328" s="832" t="s">
        <v>1189</v>
      </c>
      <c r="D328" s="833" t="s">
        <v>2119</v>
      </c>
      <c r="E328" s="834" t="s">
        <v>1210</v>
      </c>
      <c r="F328" s="832" t="s">
        <v>1186</v>
      </c>
      <c r="G328" s="832" t="s">
        <v>1222</v>
      </c>
      <c r="H328" s="832" t="s">
        <v>583</v>
      </c>
      <c r="I328" s="832" t="s">
        <v>1713</v>
      </c>
      <c r="J328" s="832" t="s">
        <v>1714</v>
      </c>
      <c r="K328" s="832" t="s">
        <v>1715</v>
      </c>
      <c r="L328" s="835">
        <v>1600</v>
      </c>
      <c r="M328" s="835">
        <v>1600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11</v>
      </c>
      <c r="B329" s="832" t="s">
        <v>1183</v>
      </c>
      <c r="C329" s="832" t="s">
        <v>1189</v>
      </c>
      <c r="D329" s="833" t="s">
        <v>2119</v>
      </c>
      <c r="E329" s="834" t="s">
        <v>1210</v>
      </c>
      <c r="F329" s="832" t="s">
        <v>1186</v>
      </c>
      <c r="G329" s="832" t="s">
        <v>1222</v>
      </c>
      <c r="H329" s="832" t="s">
        <v>583</v>
      </c>
      <c r="I329" s="832" t="s">
        <v>1716</v>
      </c>
      <c r="J329" s="832" t="s">
        <v>1717</v>
      </c>
      <c r="K329" s="832" t="s">
        <v>1718</v>
      </c>
      <c r="L329" s="835">
        <v>500</v>
      </c>
      <c r="M329" s="835">
        <v>500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11</v>
      </c>
      <c r="B330" s="832" t="s">
        <v>1183</v>
      </c>
      <c r="C330" s="832" t="s">
        <v>1189</v>
      </c>
      <c r="D330" s="833" t="s">
        <v>2119</v>
      </c>
      <c r="E330" s="834" t="s">
        <v>1210</v>
      </c>
      <c r="F330" s="832" t="s">
        <v>1186</v>
      </c>
      <c r="G330" s="832" t="s">
        <v>1246</v>
      </c>
      <c r="H330" s="832" t="s">
        <v>583</v>
      </c>
      <c r="I330" s="832" t="s">
        <v>1247</v>
      </c>
      <c r="J330" s="832" t="s">
        <v>1248</v>
      </c>
      <c r="K330" s="832" t="s">
        <v>1249</v>
      </c>
      <c r="L330" s="835">
        <v>200</v>
      </c>
      <c r="M330" s="835">
        <v>3600</v>
      </c>
      <c r="N330" s="832">
        <v>18</v>
      </c>
      <c r="O330" s="836">
        <v>9</v>
      </c>
      <c r="P330" s="835">
        <v>3600</v>
      </c>
      <c r="Q330" s="837">
        <v>1</v>
      </c>
      <c r="R330" s="832">
        <v>18</v>
      </c>
      <c r="S330" s="837">
        <v>1</v>
      </c>
      <c r="T330" s="836">
        <v>9</v>
      </c>
      <c r="U330" s="838">
        <v>1</v>
      </c>
    </row>
    <row r="331" spans="1:21" ht="14.4" customHeight="1" x14ac:dyDescent="0.3">
      <c r="A331" s="831">
        <v>11</v>
      </c>
      <c r="B331" s="832" t="s">
        <v>1183</v>
      </c>
      <c r="C331" s="832" t="s">
        <v>1189</v>
      </c>
      <c r="D331" s="833" t="s">
        <v>2119</v>
      </c>
      <c r="E331" s="834" t="s">
        <v>1210</v>
      </c>
      <c r="F331" s="832" t="s">
        <v>1186</v>
      </c>
      <c r="G331" s="832" t="s">
        <v>1246</v>
      </c>
      <c r="H331" s="832" t="s">
        <v>583</v>
      </c>
      <c r="I331" s="832" t="s">
        <v>1264</v>
      </c>
      <c r="J331" s="832" t="s">
        <v>1265</v>
      </c>
      <c r="K331" s="832" t="s">
        <v>1266</v>
      </c>
      <c r="L331" s="835">
        <v>278.75</v>
      </c>
      <c r="M331" s="835">
        <v>2787.5</v>
      </c>
      <c r="N331" s="832">
        <v>10</v>
      </c>
      <c r="O331" s="836">
        <v>5</v>
      </c>
      <c r="P331" s="835">
        <v>2230</v>
      </c>
      <c r="Q331" s="837">
        <v>0.8</v>
      </c>
      <c r="R331" s="832">
        <v>8</v>
      </c>
      <c r="S331" s="837">
        <v>0.8</v>
      </c>
      <c r="T331" s="836">
        <v>4</v>
      </c>
      <c r="U331" s="838">
        <v>0.8</v>
      </c>
    </row>
    <row r="332" spans="1:21" ht="14.4" customHeight="1" x14ac:dyDescent="0.3">
      <c r="A332" s="831">
        <v>11</v>
      </c>
      <c r="B332" s="832" t="s">
        <v>1183</v>
      </c>
      <c r="C332" s="832" t="s">
        <v>1189</v>
      </c>
      <c r="D332" s="833" t="s">
        <v>2119</v>
      </c>
      <c r="E332" s="834" t="s">
        <v>1210</v>
      </c>
      <c r="F332" s="832" t="s">
        <v>1186</v>
      </c>
      <c r="G332" s="832" t="s">
        <v>1337</v>
      </c>
      <c r="H332" s="832" t="s">
        <v>583</v>
      </c>
      <c r="I332" s="832" t="s">
        <v>1566</v>
      </c>
      <c r="J332" s="832" t="s">
        <v>1567</v>
      </c>
      <c r="K332" s="832" t="s">
        <v>1568</v>
      </c>
      <c r="L332" s="835">
        <v>1659.44</v>
      </c>
      <c r="M332" s="835">
        <v>6637.76</v>
      </c>
      <c r="N332" s="832">
        <v>4</v>
      </c>
      <c r="O332" s="836">
        <v>3</v>
      </c>
      <c r="P332" s="835">
        <v>4978.32</v>
      </c>
      <c r="Q332" s="837">
        <v>0.74999999999999989</v>
      </c>
      <c r="R332" s="832">
        <v>3</v>
      </c>
      <c r="S332" s="837">
        <v>0.75</v>
      </c>
      <c r="T332" s="836">
        <v>2</v>
      </c>
      <c r="U332" s="838">
        <v>0.66666666666666663</v>
      </c>
    </row>
    <row r="333" spans="1:21" ht="14.4" customHeight="1" x14ac:dyDescent="0.3">
      <c r="A333" s="831">
        <v>11</v>
      </c>
      <c r="B333" s="832" t="s">
        <v>1183</v>
      </c>
      <c r="C333" s="832" t="s">
        <v>1189</v>
      </c>
      <c r="D333" s="833" t="s">
        <v>2119</v>
      </c>
      <c r="E333" s="834" t="s">
        <v>1210</v>
      </c>
      <c r="F333" s="832" t="s">
        <v>1186</v>
      </c>
      <c r="G333" s="832" t="s">
        <v>1337</v>
      </c>
      <c r="H333" s="832" t="s">
        <v>583</v>
      </c>
      <c r="I333" s="832" t="s">
        <v>1428</v>
      </c>
      <c r="J333" s="832" t="s">
        <v>1429</v>
      </c>
      <c r="K333" s="832" t="s">
        <v>1430</v>
      </c>
      <c r="L333" s="835">
        <v>553.15</v>
      </c>
      <c r="M333" s="835">
        <v>3318.8999999999996</v>
      </c>
      <c r="N333" s="832">
        <v>6</v>
      </c>
      <c r="O333" s="836">
        <v>1</v>
      </c>
      <c r="P333" s="835"/>
      <c r="Q333" s="837">
        <v>0</v>
      </c>
      <c r="R333" s="832"/>
      <c r="S333" s="837">
        <v>0</v>
      </c>
      <c r="T333" s="836"/>
      <c r="U333" s="838">
        <v>0</v>
      </c>
    </row>
    <row r="334" spans="1:21" ht="14.4" customHeight="1" x14ac:dyDescent="0.3">
      <c r="A334" s="831">
        <v>11</v>
      </c>
      <c r="B334" s="832" t="s">
        <v>1183</v>
      </c>
      <c r="C334" s="832" t="s">
        <v>1189</v>
      </c>
      <c r="D334" s="833" t="s">
        <v>2119</v>
      </c>
      <c r="E334" s="834" t="s">
        <v>1210</v>
      </c>
      <c r="F334" s="832" t="s">
        <v>1186</v>
      </c>
      <c r="G334" s="832" t="s">
        <v>1337</v>
      </c>
      <c r="H334" s="832" t="s">
        <v>583</v>
      </c>
      <c r="I334" s="832" t="s">
        <v>1719</v>
      </c>
      <c r="J334" s="832" t="s">
        <v>1720</v>
      </c>
      <c r="K334" s="832" t="s">
        <v>1721</v>
      </c>
      <c r="L334" s="835">
        <v>553.15</v>
      </c>
      <c r="M334" s="835">
        <v>1659.4499999999998</v>
      </c>
      <c r="N334" s="832">
        <v>3</v>
      </c>
      <c r="O334" s="836">
        <v>1</v>
      </c>
      <c r="P334" s="835">
        <v>1659.4499999999998</v>
      </c>
      <c r="Q334" s="837">
        <v>1</v>
      </c>
      <c r="R334" s="832">
        <v>3</v>
      </c>
      <c r="S334" s="837">
        <v>1</v>
      </c>
      <c r="T334" s="836">
        <v>1</v>
      </c>
      <c r="U334" s="838">
        <v>1</v>
      </c>
    </row>
    <row r="335" spans="1:21" ht="14.4" customHeight="1" x14ac:dyDescent="0.3">
      <c r="A335" s="831">
        <v>11</v>
      </c>
      <c r="B335" s="832" t="s">
        <v>1183</v>
      </c>
      <c r="C335" s="832" t="s">
        <v>1189</v>
      </c>
      <c r="D335" s="833" t="s">
        <v>2119</v>
      </c>
      <c r="E335" s="834" t="s">
        <v>1210</v>
      </c>
      <c r="F335" s="832" t="s">
        <v>1186</v>
      </c>
      <c r="G335" s="832" t="s">
        <v>1337</v>
      </c>
      <c r="H335" s="832" t="s">
        <v>583</v>
      </c>
      <c r="I335" s="832" t="s">
        <v>1338</v>
      </c>
      <c r="J335" s="832" t="s">
        <v>1339</v>
      </c>
      <c r="K335" s="832" t="s">
        <v>1340</v>
      </c>
      <c r="L335" s="835">
        <v>1659.44</v>
      </c>
      <c r="M335" s="835">
        <v>13275.520000000002</v>
      </c>
      <c r="N335" s="832">
        <v>8</v>
      </c>
      <c r="O335" s="836">
        <v>8</v>
      </c>
      <c r="P335" s="835">
        <v>13275.520000000002</v>
      </c>
      <c r="Q335" s="837">
        <v>1</v>
      </c>
      <c r="R335" s="832">
        <v>8</v>
      </c>
      <c r="S335" s="837">
        <v>1</v>
      </c>
      <c r="T335" s="836">
        <v>8</v>
      </c>
      <c r="U335" s="838">
        <v>1</v>
      </c>
    </row>
    <row r="336" spans="1:21" ht="14.4" customHeight="1" x14ac:dyDescent="0.3">
      <c r="A336" s="831">
        <v>11</v>
      </c>
      <c r="B336" s="832" t="s">
        <v>1183</v>
      </c>
      <c r="C336" s="832" t="s">
        <v>1189</v>
      </c>
      <c r="D336" s="833" t="s">
        <v>2119</v>
      </c>
      <c r="E336" s="834" t="s">
        <v>1210</v>
      </c>
      <c r="F336" s="832" t="s">
        <v>1186</v>
      </c>
      <c r="G336" s="832" t="s">
        <v>1337</v>
      </c>
      <c r="H336" s="832" t="s">
        <v>583</v>
      </c>
      <c r="I336" s="832" t="s">
        <v>1722</v>
      </c>
      <c r="J336" s="832" t="s">
        <v>1723</v>
      </c>
      <c r="K336" s="832" t="s">
        <v>1724</v>
      </c>
      <c r="L336" s="835">
        <v>553.15</v>
      </c>
      <c r="M336" s="835">
        <v>1659.4499999999998</v>
      </c>
      <c r="N336" s="832">
        <v>3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11</v>
      </c>
      <c r="B337" s="832" t="s">
        <v>1183</v>
      </c>
      <c r="C337" s="832" t="s">
        <v>1189</v>
      </c>
      <c r="D337" s="833" t="s">
        <v>2119</v>
      </c>
      <c r="E337" s="834" t="s">
        <v>1212</v>
      </c>
      <c r="F337" s="832" t="s">
        <v>1184</v>
      </c>
      <c r="G337" s="832" t="s">
        <v>1341</v>
      </c>
      <c r="H337" s="832" t="s">
        <v>583</v>
      </c>
      <c r="I337" s="832" t="s">
        <v>1342</v>
      </c>
      <c r="J337" s="832" t="s">
        <v>1343</v>
      </c>
      <c r="K337" s="832" t="s">
        <v>1344</v>
      </c>
      <c r="L337" s="835">
        <v>159.71</v>
      </c>
      <c r="M337" s="835">
        <v>3353.91</v>
      </c>
      <c r="N337" s="832">
        <v>21</v>
      </c>
      <c r="O337" s="836">
        <v>7</v>
      </c>
      <c r="P337" s="835">
        <v>1916.52</v>
      </c>
      <c r="Q337" s="837">
        <v>0.5714285714285714</v>
      </c>
      <c r="R337" s="832">
        <v>12</v>
      </c>
      <c r="S337" s="837">
        <v>0.5714285714285714</v>
      </c>
      <c r="T337" s="836">
        <v>4</v>
      </c>
      <c r="U337" s="838">
        <v>0.5714285714285714</v>
      </c>
    </row>
    <row r="338" spans="1:21" ht="14.4" customHeight="1" x14ac:dyDescent="0.3">
      <c r="A338" s="831">
        <v>11</v>
      </c>
      <c r="B338" s="832" t="s">
        <v>1183</v>
      </c>
      <c r="C338" s="832" t="s">
        <v>1189</v>
      </c>
      <c r="D338" s="833" t="s">
        <v>2119</v>
      </c>
      <c r="E338" s="834" t="s">
        <v>1212</v>
      </c>
      <c r="F338" s="832" t="s">
        <v>1184</v>
      </c>
      <c r="G338" s="832" t="s">
        <v>1250</v>
      </c>
      <c r="H338" s="832" t="s">
        <v>618</v>
      </c>
      <c r="I338" s="832" t="s">
        <v>1050</v>
      </c>
      <c r="J338" s="832" t="s">
        <v>1051</v>
      </c>
      <c r="K338" s="832" t="s">
        <v>1052</v>
      </c>
      <c r="L338" s="835">
        <v>170.52</v>
      </c>
      <c r="M338" s="835">
        <v>1534.6800000000003</v>
      </c>
      <c r="N338" s="832">
        <v>9</v>
      </c>
      <c r="O338" s="836">
        <v>3</v>
      </c>
      <c r="P338" s="835">
        <v>1023.1200000000001</v>
      </c>
      <c r="Q338" s="837">
        <v>0.66666666666666663</v>
      </c>
      <c r="R338" s="832">
        <v>6</v>
      </c>
      <c r="S338" s="837">
        <v>0.66666666666666663</v>
      </c>
      <c r="T338" s="836">
        <v>1.5</v>
      </c>
      <c r="U338" s="838">
        <v>0.5</v>
      </c>
    </row>
    <row r="339" spans="1:21" ht="14.4" customHeight="1" x14ac:dyDescent="0.3">
      <c r="A339" s="831">
        <v>11</v>
      </c>
      <c r="B339" s="832" t="s">
        <v>1183</v>
      </c>
      <c r="C339" s="832" t="s">
        <v>1189</v>
      </c>
      <c r="D339" s="833" t="s">
        <v>2119</v>
      </c>
      <c r="E339" s="834" t="s">
        <v>1212</v>
      </c>
      <c r="F339" s="832" t="s">
        <v>1184</v>
      </c>
      <c r="G339" s="832" t="s">
        <v>1273</v>
      </c>
      <c r="H339" s="832" t="s">
        <v>583</v>
      </c>
      <c r="I339" s="832" t="s">
        <v>1274</v>
      </c>
      <c r="J339" s="832" t="s">
        <v>1275</v>
      </c>
      <c r="K339" s="832" t="s">
        <v>1276</v>
      </c>
      <c r="L339" s="835">
        <v>52.87</v>
      </c>
      <c r="M339" s="835">
        <v>158.60999999999999</v>
      </c>
      <c r="N339" s="832">
        <v>3</v>
      </c>
      <c r="O339" s="836">
        <v>2.5</v>
      </c>
      <c r="P339" s="835">
        <v>105.74</v>
      </c>
      <c r="Q339" s="837">
        <v>0.66666666666666674</v>
      </c>
      <c r="R339" s="832">
        <v>2</v>
      </c>
      <c r="S339" s="837">
        <v>0.66666666666666663</v>
      </c>
      <c r="T339" s="836">
        <v>2</v>
      </c>
      <c r="U339" s="838">
        <v>0.8</v>
      </c>
    </row>
    <row r="340" spans="1:21" ht="14.4" customHeight="1" x14ac:dyDescent="0.3">
      <c r="A340" s="831">
        <v>11</v>
      </c>
      <c r="B340" s="832" t="s">
        <v>1183</v>
      </c>
      <c r="C340" s="832" t="s">
        <v>1189</v>
      </c>
      <c r="D340" s="833" t="s">
        <v>2119</v>
      </c>
      <c r="E340" s="834" t="s">
        <v>1212</v>
      </c>
      <c r="F340" s="832" t="s">
        <v>1184</v>
      </c>
      <c r="G340" s="832" t="s">
        <v>1508</v>
      </c>
      <c r="H340" s="832" t="s">
        <v>583</v>
      </c>
      <c r="I340" s="832" t="s">
        <v>1725</v>
      </c>
      <c r="J340" s="832" t="s">
        <v>1580</v>
      </c>
      <c r="K340" s="832" t="s">
        <v>796</v>
      </c>
      <c r="L340" s="835">
        <v>0</v>
      </c>
      <c r="M340" s="835">
        <v>0</v>
      </c>
      <c r="N340" s="832">
        <v>13</v>
      </c>
      <c r="O340" s="836">
        <v>9.5</v>
      </c>
      <c r="P340" s="835">
        <v>0</v>
      </c>
      <c r="Q340" s="837"/>
      <c r="R340" s="832">
        <v>4</v>
      </c>
      <c r="S340" s="837">
        <v>0.30769230769230771</v>
      </c>
      <c r="T340" s="836">
        <v>3</v>
      </c>
      <c r="U340" s="838">
        <v>0.31578947368421051</v>
      </c>
    </row>
    <row r="341" spans="1:21" ht="14.4" customHeight="1" x14ac:dyDescent="0.3">
      <c r="A341" s="831">
        <v>11</v>
      </c>
      <c r="B341" s="832" t="s">
        <v>1183</v>
      </c>
      <c r="C341" s="832" t="s">
        <v>1189</v>
      </c>
      <c r="D341" s="833" t="s">
        <v>2119</v>
      </c>
      <c r="E341" s="834" t="s">
        <v>1212</v>
      </c>
      <c r="F341" s="832" t="s">
        <v>1184</v>
      </c>
      <c r="G341" s="832" t="s">
        <v>1508</v>
      </c>
      <c r="H341" s="832" t="s">
        <v>583</v>
      </c>
      <c r="I341" s="832" t="s">
        <v>1509</v>
      </c>
      <c r="J341" s="832" t="s">
        <v>1510</v>
      </c>
      <c r="K341" s="832" t="s">
        <v>1511</v>
      </c>
      <c r="L341" s="835">
        <v>45.89</v>
      </c>
      <c r="M341" s="835">
        <v>91.78</v>
      </c>
      <c r="N341" s="832">
        <v>2</v>
      </c>
      <c r="O341" s="836">
        <v>1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11</v>
      </c>
      <c r="B342" s="832" t="s">
        <v>1183</v>
      </c>
      <c r="C342" s="832" t="s">
        <v>1189</v>
      </c>
      <c r="D342" s="833" t="s">
        <v>2119</v>
      </c>
      <c r="E342" s="834" t="s">
        <v>1212</v>
      </c>
      <c r="F342" s="832" t="s">
        <v>1184</v>
      </c>
      <c r="G342" s="832" t="s">
        <v>1508</v>
      </c>
      <c r="H342" s="832" t="s">
        <v>583</v>
      </c>
      <c r="I342" s="832" t="s">
        <v>1512</v>
      </c>
      <c r="J342" s="832" t="s">
        <v>1510</v>
      </c>
      <c r="K342" s="832" t="s">
        <v>1513</v>
      </c>
      <c r="L342" s="835">
        <v>91.78</v>
      </c>
      <c r="M342" s="835">
        <v>183.56</v>
      </c>
      <c r="N342" s="832">
        <v>2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11</v>
      </c>
      <c r="B343" s="832" t="s">
        <v>1183</v>
      </c>
      <c r="C343" s="832" t="s">
        <v>1189</v>
      </c>
      <c r="D343" s="833" t="s">
        <v>2119</v>
      </c>
      <c r="E343" s="834" t="s">
        <v>1212</v>
      </c>
      <c r="F343" s="832" t="s">
        <v>1184</v>
      </c>
      <c r="G343" s="832" t="s">
        <v>1357</v>
      </c>
      <c r="H343" s="832" t="s">
        <v>583</v>
      </c>
      <c r="I343" s="832" t="s">
        <v>1358</v>
      </c>
      <c r="J343" s="832" t="s">
        <v>1359</v>
      </c>
      <c r="K343" s="832" t="s">
        <v>1360</v>
      </c>
      <c r="L343" s="835">
        <v>132.97999999999999</v>
      </c>
      <c r="M343" s="835">
        <v>132.97999999999999</v>
      </c>
      <c r="N343" s="832">
        <v>1</v>
      </c>
      <c r="O343" s="836">
        <v>0.5</v>
      </c>
      <c r="P343" s="835">
        <v>132.97999999999999</v>
      </c>
      <c r="Q343" s="837">
        <v>1</v>
      </c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11</v>
      </c>
      <c r="B344" s="832" t="s">
        <v>1183</v>
      </c>
      <c r="C344" s="832" t="s">
        <v>1189</v>
      </c>
      <c r="D344" s="833" t="s">
        <v>2119</v>
      </c>
      <c r="E344" s="834" t="s">
        <v>1212</v>
      </c>
      <c r="F344" s="832" t="s">
        <v>1184</v>
      </c>
      <c r="G344" s="832" t="s">
        <v>1229</v>
      </c>
      <c r="H344" s="832" t="s">
        <v>618</v>
      </c>
      <c r="I344" s="832" t="s">
        <v>1029</v>
      </c>
      <c r="J344" s="832" t="s">
        <v>652</v>
      </c>
      <c r="K344" s="832" t="s">
        <v>1030</v>
      </c>
      <c r="L344" s="835">
        <v>736.33</v>
      </c>
      <c r="M344" s="835">
        <v>30189.530000000002</v>
      </c>
      <c r="N344" s="832">
        <v>41</v>
      </c>
      <c r="O344" s="836">
        <v>11.5</v>
      </c>
      <c r="P344" s="835">
        <v>25035.22</v>
      </c>
      <c r="Q344" s="837">
        <v>0.82926829268292679</v>
      </c>
      <c r="R344" s="832">
        <v>34</v>
      </c>
      <c r="S344" s="837">
        <v>0.82926829268292679</v>
      </c>
      <c r="T344" s="836">
        <v>9.5</v>
      </c>
      <c r="U344" s="838">
        <v>0.82608695652173914</v>
      </c>
    </row>
    <row r="345" spans="1:21" ht="14.4" customHeight="1" x14ac:dyDescent="0.3">
      <c r="A345" s="831">
        <v>11</v>
      </c>
      <c r="B345" s="832" t="s">
        <v>1183</v>
      </c>
      <c r="C345" s="832" t="s">
        <v>1189</v>
      </c>
      <c r="D345" s="833" t="s">
        <v>2119</v>
      </c>
      <c r="E345" s="834" t="s">
        <v>1212</v>
      </c>
      <c r="F345" s="832" t="s">
        <v>1184</v>
      </c>
      <c r="G345" s="832" t="s">
        <v>1229</v>
      </c>
      <c r="H345" s="832" t="s">
        <v>618</v>
      </c>
      <c r="I345" s="832" t="s">
        <v>1033</v>
      </c>
      <c r="J345" s="832" t="s">
        <v>652</v>
      </c>
      <c r="K345" s="832" t="s">
        <v>1034</v>
      </c>
      <c r="L345" s="835">
        <v>490.89</v>
      </c>
      <c r="M345" s="835">
        <v>4418.01</v>
      </c>
      <c r="N345" s="832">
        <v>9</v>
      </c>
      <c r="O345" s="836">
        <v>2.5</v>
      </c>
      <c r="P345" s="835">
        <v>2945.34</v>
      </c>
      <c r="Q345" s="837">
        <v>0.66666666666666663</v>
      </c>
      <c r="R345" s="832">
        <v>6</v>
      </c>
      <c r="S345" s="837">
        <v>0.66666666666666663</v>
      </c>
      <c r="T345" s="836">
        <v>1.5</v>
      </c>
      <c r="U345" s="838">
        <v>0.6</v>
      </c>
    </row>
    <row r="346" spans="1:21" ht="14.4" customHeight="1" x14ac:dyDescent="0.3">
      <c r="A346" s="831">
        <v>11</v>
      </c>
      <c r="B346" s="832" t="s">
        <v>1183</v>
      </c>
      <c r="C346" s="832" t="s">
        <v>1189</v>
      </c>
      <c r="D346" s="833" t="s">
        <v>2119</v>
      </c>
      <c r="E346" s="834" t="s">
        <v>1212</v>
      </c>
      <c r="F346" s="832" t="s">
        <v>1184</v>
      </c>
      <c r="G346" s="832" t="s">
        <v>1229</v>
      </c>
      <c r="H346" s="832" t="s">
        <v>618</v>
      </c>
      <c r="I346" s="832" t="s">
        <v>1025</v>
      </c>
      <c r="J346" s="832" t="s">
        <v>652</v>
      </c>
      <c r="K346" s="832" t="s">
        <v>1026</v>
      </c>
      <c r="L346" s="835">
        <v>923.74</v>
      </c>
      <c r="M346" s="835">
        <v>16627.32</v>
      </c>
      <c r="N346" s="832">
        <v>18</v>
      </c>
      <c r="O346" s="836">
        <v>4.5</v>
      </c>
      <c r="P346" s="835">
        <v>12932.359999999999</v>
      </c>
      <c r="Q346" s="837">
        <v>0.77777777777777768</v>
      </c>
      <c r="R346" s="832">
        <v>14</v>
      </c>
      <c r="S346" s="837">
        <v>0.77777777777777779</v>
      </c>
      <c r="T346" s="836">
        <v>3</v>
      </c>
      <c r="U346" s="838">
        <v>0.66666666666666663</v>
      </c>
    </row>
    <row r="347" spans="1:21" ht="14.4" customHeight="1" x14ac:dyDescent="0.3">
      <c r="A347" s="831">
        <v>11</v>
      </c>
      <c r="B347" s="832" t="s">
        <v>1183</v>
      </c>
      <c r="C347" s="832" t="s">
        <v>1189</v>
      </c>
      <c r="D347" s="833" t="s">
        <v>2119</v>
      </c>
      <c r="E347" s="834" t="s">
        <v>1212</v>
      </c>
      <c r="F347" s="832" t="s">
        <v>1184</v>
      </c>
      <c r="G347" s="832" t="s">
        <v>1240</v>
      </c>
      <c r="H347" s="832" t="s">
        <v>583</v>
      </c>
      <c r="I347" s="832" t="s">
        <v>1253</v>
      </c>
      <c r="J347" s="832" t="s">
        <v>627</v>
      </c>
      <c r="K347" s="832" t="s">
        <v>1254</v>
      </c>
      <c r="L347" s="835">
        <v>35.25</v>
      </c>
      <c r="M347" s="835">
        <v>458.25</v>
      </c>
      <c r="N347" s="832">
        <v>13</v>
      </c>
      <c r="O347" s="836">
        <v>9.5</v>
      </c>
      <c r="P347" s="835">
        <v>211.5</v>
      </c>
      <c r="Q347" s="837">
        <v>0.46153846153846156</v>
      </c>
      <c r="R347" s="832">
        <v>6</v>
      </c>
      <c r="S347" s="837">
        <v>0.46153846153846156</v>
      </c>
      <c r="T347" s="836">
        <v>5</v>
      </c>
      <c r="U347" s="838">
        <v>0.52631578947368418</v>
      </c>
    </row>
    <row r="348" spans="1:21" ht="14.4" customHeight="1" x14ac:dyDescent="0.3">
      <c r="A348" s="831">
        <v>11</v>
      </c>
      <c r="B348" s="832" t="s">
        <v>1183</v>
      </c>
      <c r="C348" s="832" t="s">
        <v>1189</v>
      </c>
      <c r="D348" s="833" t="s">
        <v>2119</v>
      </c>
      <c r="E348" s="834" t="s">
        <v>1212</v>
      </c>
      <c r="F348" s="832" t="s">
        <v>1184</v>
      </c>
      <c r="G348" s="832" t="s">
        <v>1726</v>
      </c>
      <c r="H348" s="832" t="s">
        <v>583</v>
      </c>
      <c r="I348" s="832" t="s">
        <v>1727</v>
      </c>
      <c r="J348" s="832" t="s">
        <v>693</v>
      </c>
      <c r="K348" s="832" t="s">
        <v>1728</v>
      </c>
      <c r="L348" s="835">
        <v>128.69999999999999</v>
      </c>
      <c r="M348" s="835">
        <v>128.69999999999999</v>
      </c>
      <c r="N348" s="832">
        <v>1</v>
      </c>
      <c r="O348" s="836">
        <v>0.5</v>
      </c>
      <c r="P348" s="835">
        <v>128.69999999999999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11</v>
      </c>
      <c r="B349" s="832" t="s">
        <v>1183</v>
      </c>
      <c r="C349" s="832" t="s">
        <v>1189</v>
      </c>
      <c r="D349" s="833" t="s">
        <v>2119</v>
      </c>
      <c r="E349" s="834" t="s">
        <v>1212</v>
      </c>
      <c r="F349" s="832" t="s">
        <v>1184</v>
      </c>
      <c r="G349" s="832" t="s">
        <v>1729</v>
      </c>
      <c r="H349" s="832" t="s">
        <v>618</v>
      </c>
      <c r="I349" s="832" t="s">
        <v>1078</v>
      </c>
      <c r="J349" s="832" t="s">
        <v>704</v>
      </c>
      <c r="K349" s="832" t="s">
        <v>1079</v>
      </c>
      <c r="L349" s="835">
        <v>63.75</v>
      </c>
      <c r="M349" s="835">
        <v>63.75</v>
      </c>
      <c r="N349" s="832">
        <v>1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11</v>
      </c>
      <c r="B350" s="832" t="s">
        <v>1183</v>
      </c>
      <c r="C350" s="832" t="s">
        <v>1189</v>
      </c>
      <c r="D350" s="833" t="s">
        <v>2119</v>
      </c>
      <c r="E350" s="834" t="s">
        <v>1212</v>
      </c>
      <c r="F350" s="832" t="s">
        <v>1184</v>
      </c>
      <c r="G350" s="832" t="s">
        <v>1230</v>
      </c>
      <c r="H350" s="832" t="s">
        <v>618</v>
      </c>
      <c r="I350" s="832" t="s">
        <v>1065</v>
      </c>
      <c r="J350" s="832" t="s">
        <v>681</v>
      </c>
      <c r="K350" s="832" t="s">
        <v>683</v>
      </c>
      <c r="L350" s="835">
        <v>0</v>
      </c>
      <c r="M350" s="835">
        <v>0</v>
      </c>
      <c r="N350" s="832">
        <v>35</v>
      </c>
      <c r="O350" s="836">
        <v>21</v>
      </c>
      <c r="P350" s="835">
        <v>0</v>
      </c>
      <c r="Q350" s="837"/>
      <c r="R350" s="832">
        <v>24</v>
      </c>
      <c r="S350" s="837">
        <v>0.68571428571428572</v>
      </c>
      <c r="T350" s="836">
        <v>13.5</v>
      </c>
      <c r="U350" s="838">
        <v>0.6428571428571429</v>
      </c>
    </row>
    <row r="351" spans="1:21" ht="14.4" customHeight="1" x14ac:dyDescent="0.3">
      <c r="A351" s="831">
        <v>11</v>
      </c>
      <c r="B351" s="832" t="s">
        <v>1183</v>
      </c>
      <c r="C351" s="832" t="s">
        <v>1189</v>
      </c>
      <c r="D351" s="833" t="s">
        <v>2119</v>
      </c>
      <c r="E351" s="834" t="s">
        <v>1212</v>
      </c>
      <c r="F351" s="832" t="s">
        <v>1184</v>
      </c>
      <c r="G351" s="832" t="s">
        <v>1230</v>
      </c>
      <c r="H351" s="832" t="s">
        <v>583</v>
      </c>
      <c r="I351" s="832" t="s">
        <v>1730</v>
      </c>
      <c r="J351" s="832" t="s">
        <v>677</v>
      </c>
      <c r="K351" s="832" t="s">
        <v>1731</v>
      </c>
      <c r="L351" s="835">
        <v>0</v>
      </c>
      <c r="M351" s="835">
        <v>0</v>
      </c>
      <c r="N351" s="832">
        <v>5</v>
      </c>
      <c r="O351" s="836">
        <v>2.5</v>
      </c>
      <c r="P351" s="835">
        <v>0</v>
      </c>
      <c r="Q351" s="837"/>
      <c r="R351" s="832">
        <v>4</v>
      </c>
      <c r="S351" s="837">
        <v>0.8</v>
      </c>
      <c r="T351" s="836">
        <v>2</v>
      </c>
      <c r="U351" s="838">
        <v>0.8</v>
      </c>
    </row>
    <row r="352" spans="1:21" ht="14.4" customHeight="1" x14ac:dyDescent="0.3">
      <c r="A352" s="831">
        <v>11</v>
      </c>
      <c r="B352" s="832" t="s">
        <v>1183</v>
      </c>
      <c r="C352" s="832" t="s">
        <v>1189</v>
      </c>
      <c r="D352" s="833" t="s">
        <v>2119</v>
      </c>
      <c r="E352" s="834" t="s">
        <v>1212</v>
      </c>
      <c r="F352" s="832" t="s">
        <v>1184</v>
      </c>
      <c r="G352" s="832" t="s">
        <v>1317</v>
      </c>
      <c r="H352" s="832" t="s">
        <v>583</v>
      </c>
      <c r="I352" s="832" t="s">
        <v>1549</v>
      </c>
      <c r="J352" s="832" t="s">
        <v>1550</v>
      </c>
      <c r="K352" s="832" t="s">
        <v>1551</v>
      </c>
      <c r="L352" s="835">
        <v>50.32</v>
      </c>
      <c r="M352" s="835">
        <v>50.32</v>
      </c>
      <c r="N352" s="832">
        <v>1</v>
      </c>
      <c r="O352" s="836">
        <v>1</v>
      </c>
      <c r="P352" s="835">
        <v>50.32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11</v>
      </c>
      <c r="B353" s="832" t="s">
        <v>1183</v>
      </c>
      <c r="C353" s="832" t="s">
        <v>1189</v>
      </c>
      <c r="D353" s="833" t="s">
        <v>2119</v>
      </c>
      <c r="E353" s="834" t="s">
        <v>1212</v>
      </c>
      <c r="F353" s="832" t="s">
        <v>1184</v>
      </c>
      <c r="G353" s="832" t="s">
        <v>1255</v>
      </c>
      <c r="H353" s="832" t="s">
        <v>583</v>
      </c>
      <c r="I353" s="832" t="s">
        <v>1256</v>
      </c>
      <c r="J353" s="832" t="s">
        <v>615</v>
      </c>
      <c r="K353" s="832" t="s">
        <v>1257</v>
      </c>
      <c r="L353" s="835">
        <v>0</v>
      </c>
      <c r="M353" s="835">
        <v>0</v>
      </c>
      <c r="N353" s="832">
        <v>19</v>
      </c>
      <c r="O353" s="836">
        <v>11.5</v>
      </c>
      <c r="P353" s="835">
        <v>0</v>
      </c>
      <c r="Q353" s="837"/>
      <c r="R353" s="832">
        <v>14</v>
      </c>
      <c r="S353" s="837">
        <v>0.73684210526315785</v>
      </c>
      <c r="T353" s="836">
        <v>8</v>
      </c>
      <c r="U353" s="838">
        <v>0.69565217391304346</v>
      </c>
    </row>
    <row r="354" spans="1:21" ht="14.4" customHeight="1" x14ac:dyDescent="0.3">
      <c r="A354" s="831">
        <v>11</v>
      </c>
      <c r="B354" s="832" t="s">
        <v>1183</v>
      </c>
      <c r="C354" s="832" t="s">
        <v>1189</v>
      </c>
      <c r="D354" s="833" t="s">
        <v>2119</v>
      </c>
      <c r="E354" s="834" t="s">
        <v>1212</v>
      </c>
      <c r="F354" s="832" t="s">
        <v>1186</v>
      </c>
      <c r="G354" s="832" t="s">
        <v>1321</v>
      </c>
      <c r="H354" s="832" t="s">
        <v>583</v>
      </c>
      <c r="I354" s="832" t="s">
        <v>1322</v>
      </c>
      <c r="J354" s="832" t="s">
        <v>1323</v>
      </c>
      <c r="K354" s="832" t="s">
        <v>1324</v>
      </c>
      <c r="L354" s="835">
        <v>0</v>
      </c>
      <c r="M354" s="835">
        <v>0</v>
      </c>
      <c r="N354" s="832">
        <v>22</v>
      </c>
      <c r="O354" s="836">
        <v>21</v>
      </c>
      <c r="P354" s="835"/>
      <c r="Q354" s="837"/>
      <c r="R354" s="832"/>
      <c r="S354" s="837">
        <v>0</v>
      </c>
      <c r="T354" s="836"/>
      <c r="U354" s="838">
        <v>0</v>
      </c>
    </row>
    <row r="355" spans="1:21" ht="14.4" customHeight="1" x14ac:dyDescent="0.3">
      <c r="A355" s="831">
        <v>11</v>
      </c>
      <c r="B355" s="832" t="s">
        <v>1183</v>
      </c>
      <c r="C355" s="832" t="s">
        <v>1189</v>
      </c>
      <c r="D355" s="833" t="s">
        <v>2119</v>
      </c>
      <c r="E355" s="834" t="s">
        <v>1212</v>
      </c>
      <c r="F355" s="832" t="s">
        <v>1186</v>
      </c>
      <c r="G355" s="832" t="s">
        <v>1222</v>
      </c>
      <c r="H355" s="832" t="s">
        <v>583</v>
      </c>
      <c r="I355" s="832" t="s">
        <v>1234</v>
      </c>
      <c r="J355" s="832" t="s">
        <v>1235</v>
      </c>
      <c r="K355" s="832" t="s">
        <v>1236</v>
      </c>
      <c r="L355" s="835">
        <v>748.12</v>
      </c>
      <c r="M355" s="835">
        <v>748.12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11</v>
      </c>
      <c r="B356" s="832" t="s">
        <v>1183</v>
      </c>
      <c r="C356" s="832" t="s">
        <v>1189</v>
      </c>
      <c r="D356" s="833" t="s">
        <v>2119</v>
      </c>
      <c r="E356" s="834" t="s">
        <v>1212</v>
      </c>
      <c r="F356" s="832" t="s">
        <v>1186</v>
      </c>
      <c r="G356" s="832" t="s">
        <v>1222</v>
      </c>
      <c r="H356" s="832" t="s">
        <v>583</v>
      </c>
      <c r="I356" s="832" t="s">
        <v>1223</v>
      </c>
      <c r="J356" s="832" t="s">
        <v>1224</v>
      </c>
      <c r="K356" s="832" t="s">
        <v>1225</v>
      </c>
      <c r="L356" s="835">
        <v>500</v>
      </c>
      <c r="M356" s="835">
        <v>2000</v>
      </c>
      <c r="N356" s="832">
        <v>4</v>
      </c>
      <c r="O356" s="836">
        <v>4</v>
      </c>
      <c r="P356" s="835">
        <v>2000</v>
      </c>
      <c r="Q356" s="837">
        <v>1</v>
      </c>
      <c r="R356" s="832">
        <v>4</v>
      </c>
      <c r="S356" s="837">
        <v>1</v>
      </c>
      <c r="T356" s="836">
        <v>4</v>
      </c>
      <c r="U356" s="838">
        <v>1</v>
      </c>
    </row>
    <row r="357" spans="1:21" ht="14.4" customHeight="1" x14ac:dyDescent="0.3">
      <c r="A357" s="831">
        <v>11</v>
      </c>
      <c r="B357" s="832" t="s">
        <v>1183</v>
      </c>
      <c r="C357" s="832" t="s">
        <v>1189</v>
      </c>
      <c r="D357" s="833" t="s">
        <v>2119</v>
      </c>
      <c r="E357" s="834" t="s">
        <v>1212</v>
      </c>
      <c r="F357" s="832" t="s">
        <v>1186</v>
      </c>
      <c r="G357" s="832" t="s">
        <v>1222</v>
      </c>
      <c r="H357" s="832" t="s">
        <v>583</v>
      </c>
      <c r="I357" s="832" t="s">
        <v>1226</v>
      </c>
      <c r="J357" s="832" t="s">
        <v>1227</v>
      </c>
      <c r="K357" s="832" t="s">
        <v>1228</v>
      </c>
      <c r="L357" s="835">
        <v>971.25</v>
      </c>
      <c r="M357" s="835">
        <v>3885</v>
      </c>
      <c r="N357" s="832">
        <v>4</v>
      </c>
      <c r="O357" s="836">
        <v>4</v>
      </c>
      <c r="P357" s="835">
        <v>3885</v>
      </c>
      <c r="Q357" s="837">
        <v>1</v>
      </c>
      <c r="R357" s="832">
        <v>4</v>
      </c>
      <c r="S357" s="837">
        <v>1</v>
      </c>
      <c r="T357" s="836">
        <v>4</v>
      </c>
      <c r="U357" s="838">
        <v>1</v>
      </c>
    </row>
    <row r="358" spans="1:21" ht="14.4" customHeight="1" x14ac:dyDescent="0.3">
      <c r="A358" s="831">
        <v>11</v>
      </c>
      <c r="B358" s="832" t="s">
        <v>1183</v>
      </c>
      <c r="C358" s="832" t="s">
        <v>1189</v>
      </c>
      <c r="D358" s="833" t="s">
        <v>2119</v>
      </c>
      <c r="E358" s="834" t="s">
        <v>1212</v>
      </c>
      <c r="F358" s="832" t="s">
        <v>1186</v>
      </c>
      <c r="G358" s="832" t="s">
        <v>1222</v>
      </c>
      <c r="H358" s="832" t="s">
        <v>583</v>
      </c>
      <c r="I358" s="832" t="s">
        <v>1402</v>
      </c>
      <c r="J358" s="832" t="s">
        <v>1403</v>
      </c>
      <c r="K358" s="832" t="s">
        <v>1404</v>
      </c>
      <c r="L358" s="835">
        <v>180</v>
      </c>
      <c r="M358" s="835">
        <v>180</v>
      </c>
      <c r="N358" s="832">
        <v>1</v>
      </c>
      <c r="O358" s="836">
        <v>1</v>
      </c>
      <c r="P358" s="835">
        <v>180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11</v>
      </c>
      <c r="B359" s="832" t="s">
        <v>1183</v>
      </c>
      <c r="C359" s="832" t="s">
        <v>1189</v>
      </c>
      <c r="D359" s="833" t="s">
        <v>2119</v>
      </c>
      <c r="E359" s="834" t="s">
        <v>1212</v>
      </c>
      <c r="F359" s="832" t="s">
        <v>1186</v>
      </c>
      <c r="G359" s="832" t="s">
        <v>1222</v>
      </c>
      <c r="H359" s="832" t="s">
        <v>583</v>
      </c>
      <c r="I359" s="832" t="s">
        <v>1586</v>
      </c>
      <c r="J359" s="832" t="s">
        <v>1587</v>
      </c>
      <c r="K359" s="832"/>
      <c r="L359" s="835">
        <v>250</v>
      </c>
      <c r="M359" s="835">
        <v>250</v>
      </c>
      <c r="N359" s="832">
        <v>1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11</v>
      </c>
      <c r="B360" s="832" t="s">
        <v>1183</v>
      </c>
      <c r="C360" s="832" t="s">
        <v>1189</v>
      </c>
      <c r="D360" s="833" t="s">
        <v>2119</v>
      </c>
      <c r="E360" s="834" t="s">
        <v>1212</v>
      </c>
      <c r="F360" s="832" t="s">
        <v>1186</v>
      </c>
      <c r="G360" s="832" t="s">
        <v>1222</v>
      </c>
      <c r="H360" s="832" t="s">
        <v>583</v>
      </c>
      <c r="I360" s="832" t="s">
        <v>1732</v>
      </c>
      <c r="J360" s="832" t="s">
        <v>1733</v>
      </c>
      <c r="K360" s="832" t="s">
        <v>1734</v>
      </c>
      <c r="L360" s="835">
        <v>2140.3000000000002</v>
      </c>
      <c r="M360" s="835">
        <v>2140.3000000000002</v>
      </c>
      <c r="N360" s="832">
        <v>1</v>
      </c>
      <c r="O360" s="836">
        <v>1</v>
      </c>
      <c r="P360" s="835">
        <v>2140.3000000000002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" customHeight="1" x14ac:dyDescent="0.3">
      <c r="A361" s="831">
        <v>11</v>
      </c>
      <c r="B361" s="832" t="s">
        <v>1183</v>
      </c>
      <c r="C361" s="832" t="s">
        <v>1189</v>
      </c>
      <c r="D361" s="833" t="s">
        <v>2119</v>
      </c>
      <c r="E361" s="834" t="s">
        <v>1212</v>
      </c>
      <c r="F361" s="832" t="s">
        <v>1186</v>
      </c>
      <c r="G361" s="832" t="s">
        <v>1222</v>
      </c>
      <c r="H361" s="832" t="s">
        <v>583</v>
      </c>
      <c r="I361" s="832" t="s">
        <v>1735</v>
      </c>
      <c r="J361" s="832" t="s">
        <v>1736</v>
      </c>
      <c r="K361" s="832" t="s">
        <v>1737</v>
      </c>
      <c r="L361" s="835">
        <v>659.94</v>
      </c>
      <c r="M361" s="835">
        <v>659.94</v>
      </c>
      <c r="N361" s="832">
        <v>1</v>
      </c>
      <c r="O361" s="836">
        <v>1</v>
      </c>
      <c r="P361" s="835">
        <v>659.94</v>
      </c>
      <c r="Q361" s="837">
        <v>1</v>
      </c>
      <c r="R361" s="832">
        <v>1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11</v>
      </c>
      <c r="B362" s="832" t="s">
        <v>1183</v>
      </c>
      <c r="C362" s="832" t="s">
        <v>1189</v>
      </c>
      <c r="D362" s="833" t="s">
        <v>2119</v>
      </c>
      <c r="E362" s="834" t="s">
        <v>1212</v>
      </c>
      <c r="F362" s="832" t="s">
        <v>1186</v>
      </c>
      <c r="G362" s="832" t="s">
        <v>1222</v>
      </c>
      <c r="H362" s="832" t="s">
        <v>583</v>
      </c>
      <c r="I362" s="832" t="s">
        <v>1738</v>
      </c>
      <c r="J362" s="832" t="s">
        <v>1739</v>
      </c>
      <c r="K362" s="832" t="s">
        <v>1740</v>
      </c>
      <c r="L362" s="835">
        <v>350</v>
      </c>
      <c r="M362" s="835">
        <v>350</v>
      </c>
      <c r="N362" s="832">
        <v>1</v>
      </c>
      <c r="O362" s="836">
        <v>1</v>
      </c>
      <c r="P362" s="835">
        <v>350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11</v>
      </c>
      <c r="B363" s="832" t="s">
        <v>1183</v>
      </c>
      <c r="C363" s="832" t="s">
        <v>1189</v>
      </c>
      <c r="D363" s="833" t="s">
        <v>2119</v>
      </c>
      <c r="E363" s="834" t="s">
        <v>1212</v>
      </c>
      <c r="F363" s="832" t="s">
        <v>1186</v>
      </c>
      <c r="G363" s="832" t="s">
        <v>1246</v>
      </c>
      <c r="H363" s="832" t="s">
        <v>583</v>
      </c>
      <c r="I363" s="832" t="s">
        <v>1247</v>
      </c>
      <c r="J363" s="832" t="s">
        <v>1248</v>
      </c>
      <c r="K363" s="832" t="s">
        <v>1249</v>
      </c>
      <c r="L363" s="835">
        <v>200</v>
      </c>
      <c r="M363" s="835">
        <v>1200</v>
      </c>
      <c r="N363" s="832">
        <v>6</v>
      </c>
      <c r="O363" s="836">
        <v>3</v>
      </c>
      <c r="P363" s="835">
        <v>1200</v>
      </c>
      <c r="Q363" s="837">
        <v>1</v>
      </c>
      <c r="R363" s="832">
        <v>6</v>
      </c>
      <c r="S363" s="837">
        <v>1</v>
      </c>
      <c r="T363" s="836">
        <v>3</v>
      </c>
      <c r="U363" s="838">
        <v>1</v>
      </c>
    </row>
    <row r="364" spans="1:21" ht="14.4" customHeight="1" x14ac:dyDescent="0.3">
      <c r="A364" s="831">
        <v>11</v>
      </c>
      <c r="B364" s="832" t="s">
        <v>1183</v>
      </c>
      <c r="C364" s="832" t="s">
        <v>1189</v>
      </c>
      <c r="D364" s="833" t="s">
        <v>2119</v>
      </c>
      <c r="E364" s="834" t="s">
        <v>1212</v>
      </c>
      <c r="F364" s="832" t="s">
        <v>1186</v>
      </c>
      <c r="G364" s="832" t="s">
        <v>1246</v>
      </c>
      <c r="H364" s="832" t="s">
        <v>583</v>
      </c>
      <c r="I364" s="832" t="s">
        <v>1264</v>
      </c>
      <c r="J364" s="832" t="s">
        <v>1265</v>
      </c>
      <c r="K364" s="832" t="s">
        <v>1266</v>
      </c>
      <c r="L364" s="835">
        <v>278.75</v>
      </c>
      <c r="M364" s="835">
        <v>3902.5</v>
      </c>
      <c r="N364" s="832">
        <v>14</v>
      </c>
      <c r="O364" s="836">
        <v>7</v>
      </c>
      <c r="P364" s="835">
        <v>3902.5</v>
      </c>
      <c r="Q364" s="837">
        <v>1</v>
      </c>
      <c r="R364" s="832">
        <v>14</v>
      </c>
      <c r="S364" s="837">
        <v>1</v>
      </c>
      <c r="T364" s="836">
        <v>7</v>
      </c>
      <c r="U364" s="838">
        <v>1</v>
      </c>
    </row>
    <row r="365" spans="1:21" ht="14.4" customHeight="1" x14ac:dyDescent="0.3">
      <c r="A365" s="831">
        <v>11</v>
      </c>
      <c r="B365" s="832" t="s">
        <v>1183</v>
      </c>
      <c r="C365" s="832" t="s">
        <v>1189</v>
      </c>
      <c r="D365" s="833" t="s">
        <v>2119</v>
      </c>
      <c r="E365" s="834" t="s">
        <v>1212</v>
      </c>
      <c r="F365" s="832" t="s">
        <v>1186</v>
      </c>
      <c r="G365" s="832" t="s">
        <v>1337</v>
      </c>
      <c r="H365" s="832" t="s">
        <v>583</v>
      </c>
      <c r="I365" s="832" t="s">
        <v>1566</v>
      </c>
      <c r="J365" s="832" t="s">
        <v>1567</v>
      </c>
      <c r="K365" s="832" t="s">
        <v>1568</v>
      </c>
      <c r="L365" s="835">
        <v>1659.44</v>
      </c>
      <c r="M365" s="835">
        <v>23232.16</v>
      </c>
      <c r="N365" s="832">
        <v>14</v>
      </c>
      <c r="O365" s="836">
        <v>11</v>
      </c>
      <c r="P365" s="835">
        <v>23232.16</v>
      </c>
      <c r="Q365" s="837">
        <v>1</v>
      </c>
      <c r="R365" s="832">
        <v>14</v>
      </c>
      <c r="S365" s="837">
        <v>1</v>
      </c>
      <c r="T365" s="836">
        <v>11</v>
      </c>
      <c r="U365" s="838">
        <v>1</v>
      </c>
    </row>
    <row r="366" spans="1:21" ht="14.4" customHeight="1" x14ac:dyDescent="0.3">
      <c r="A366" s="831">
        <v>11</v>
      </c>
      <c r="B366" s="832" t="s">
        <v>1183</v>
      </c>
      <c r="C366" s="832" t="s">
        <v>1189</v>
      </c>
      <c r="D366" s="833" t="s">
        <v>2119</v>
      </c>
      <c r="E366" s="834" t="s">
        <v>1213</v>
      </c>
      <c r="F366" s="832" t="s">
        <v>1184</v>
      </c>
      <c r="G366" s="832" t="s">
        <v>1741</v>
      </c>
      <c r="H366" s="832" t="s">
        <v>583</v>
      </c>
      <c r="I366" s="832" t="s">
        <v>1742</v>
      </c>
      <c r="J366" s="832" t="s">
        <v>1743</v>
      </c>
      <c r="K366" s="832" t="s">
        <v>1744</v>
      </c>
      <c r="L366" s="835">
        <v>143.34</v>
      </c>
      <c r="M366" s="835">
        <v>286.68</v>
      </c>
      <c r="N366" s="832">
        <v>2</v>
      </c>
      <c r="O366" s="836">
        <v>1</v>
      </c>
      <c r="P366" s="835">
        <v>286.68</v>
      </c>
      <c r="Q366" s="837">
        <v>1</v>
      </c>
      <c r="R366" s="832">
        <v>2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11</v>
      </c>
      <c r="B367" s="832" t="s">
        <v>1183</v>
      </c>
      <c r="C367" s="832" t="s">
        <v>1189</v>
      </c>
      <c r="D367" s="833" t="s">
        <v>2119</v>
      </c>
      <c r="E367" s="834" t="s">
        <v>1213</v>
      </c>
      <c r="F367" s="832" t="s">
        <v>1184</v>
      </c>
      <c r="G367" s="832" t="s">
        <v>1341</v>
      </c>
      <c r="H367" s="832" t="s">
        <v>583</v>
      </c>
      <c r="I367" s="832" t="s">
        <v>1342</v>
      </c>
      <c r="J367" s="832" t="s">
        <v>1343</v>
      </c>
      <c r="K367" s="832" t="s">
        <v>1344</v>
      </c>
      <c r="L367" s="835">
        <v>159.71</v>
      </c>
      <c r="M367" s="835">
        <v>2874.7799999999997</v>
      </c>
      <c r="N367" s="832">
        <v>18</v>
      </c>
      <c r="O367" s="836">
        <v>6</v>
      </c>
      <c r="P367" s="835">
        <v>1437.3899999999999</v>
      </c>
      <c r="Q367" s="837">
        <v>0.5</v>
      </c>
      <c r="R367" s="832">
        <v>9</v>
      </c>
      <c r="S367" s="837">
        <v>0.5</v>
      </c>
      <c r="T367" s="836">
        <v>3</v>
      </c>
      <c r="U367" s="838">
        <v>0.5</v>
      </c>
    </row>
    <row r="368" spans="1:21" ht="14.4" customHeight="1" x14ac:dyDescent="0.3">
      <c r="A368" s="831">
        <v>11</v>
      </c>
      <c r="B368" s="832" t="s">
        <v>1183</v>
      </c>
      <c r="C368" s="832" t="s">
        <v>1189</v>
      </c>
      <c r="D368" s="833" t="s">
        <v>2119</v>
      </c>
      <c r="E368" s="834" t="s">
        <v>1213</v>
      </c>
      <c r="F368" s="832" t="s">
        <v>1184</v>
      </c>
      <c r="G368" s="832" t="s">
        <v>1273</v>
      </c>
      <c r="H368" s="832" t="s">
        <v>583</v>
      </c>
      <c r="I368" s="832" t="s">
        <v>1274</v>
      </c>
      <c r="J368" s="832" t="s">
        <v>1275</v>
      </c>
      <c r="K368" s="832" t="s">
        <v>1276</v>
      </c>
      <c r="L368" s="835">
        <v>52.87</v>
      </c>
      <c r="M368" s="835">
        <v>264.34999999999997</v>
      </c>
      <c r="N368" s="832">
        <v>5</v>
      </c>
      <c r="O368" s="836">
        <v>3</v>
      </c>
      <c r="P368" s="835">
        <v>264.34999999999997</v>
      </c>
      <c r="Q368" s="837">
        <v>1</v>
      </c>
      <c r="R368" s="832">
        <v>5</v>
      </c>
      <c r="S368" s="837">
        <v>1</v>
      </c>
      <c r="T368" s="836">
        <v>3</v>
      </c>
      <c r="U368" s="838">
        <v>1</v>
      </c>
    </row>
    <row r="369" spans="1:21" ht="14.4" customHeight="1" x14ac:dyDescent="0.3">
      <c r="A369" s="831">
        <v>11</v>
      </c>
      <c r="B369" s="832" t="s">
        <v>1183</v>
      </c>
      <c r="C369" s="832" t="s">
        <v>1189</v>
      </c>
      <c r="D369" s="833" t="s">
        <v>2119</v>
      </c>
      <c r="E369" s="834" t="s">
        <v>1213</v>
      </c>
      <c r="F369" s="832" t="s">
        <v>1184</v>
      </c>
      <c r="G369" s="832" t="s">
        <v>1293</v>
      </c>
      <c r="H369" s="832" t="s">
        <v>583</v>
      </c>
      <c r="I369" s="832" t="s">
        <v>1294</v>
      </c>
      <c r="J369" s="832" t="s">
        <v>1295</v>
      </c>
      <c r="K369" s="832" t="s">
        <v>1296</v>
      </c>
      <c r="L369" s="835">
        <v>159.71</v>
      </c>
      <c r="M369" s="835">
        <v>1916.52</v>
      </c>
      <c r="N369" s="832">
        <v>12</v>
      </c>
      <c r="O369" s="836">
        <v>4</v>
      </c>
      <c r="P369" s="835">
        <v>1437.3899999999999</v>
      </c>
      <c r="Q369" s="837">
        <v>0.74999999999999989</v>
      </c>
      <c r="R369" s="832">
        <v>9</v>
      </c>
      <c r="S369" s="837">
        <v>0.75</v>
      </c>
      <c r="T369" s="836">
        <v>3</v>
      </c>
      <c r="U369" s="838">
        <v>0.75</v>
      </c>
    </row>
    <row r="370" spans="1:21" ht="14.4" customHeight="1" x14ac:dyDescent="0.3">
      <c r="A370" s="831">
        <v>11</v>
      </c>
      <c r="B370" s="832" t="s">
        <v>1183</v>
      </c>
      <c r="C370" s="832" t="s">
        <v>1189</v>
      </c>
      <c r="D370" s="833" t="s">
        <v>2119</v>
      </c>
      <c r="E370" s="834" t="s">
        <v>1213</v>
      </c>
      <c r="F370" s="832" t="s">
        <v>1184</v>
      </c>
      <c r="G370" s="832" t="s">
        <v>1240</v>
      </c>
      <c r="H370" s="832" t="s">
        <v>583</v>
      </c>
      <c r="I370" s="832" t="s">
        <v>1253</v>
      </c>
      <c r="J370" s="832" t="s">
        <v>627</v>
      </c>
      <c r="K370" s="832" t="s">
        <v>1254</v>
      </c>
      <c r="L370" s="835">
        <v>35.25</v>
      </c>
      <c r="M370" s="835">
        <v>246.75</v>
      </c>
      <c r="N370" s="832">
        <v>7</v>
      </c>
      <c r="O370" s="836">
        <v>7</v>
      </c>
      <c r="P370" s="835">
        <v>211.5</v>
      </c>
      <c r="Q370" s="837">
        <v>0.8571428571428571</v>
      </c>
      <c r="R370" s="832">
        <v>6</v>
      </c>
      <c r="S370" s="837">
        <v>0.8571428571428571</v>
      </c>
      <c r="T370" s="836">
        <v>6</v>
      </c>
      <c r="U370" s="838">
        <v>0.8571428571428571</v>
      </c>
    </row>
    <row r="371" spans="1:21" ht="14.4" customHeight="1" x14ac:dyDescent="0.3">
      <c r="A371" s="831">
        <v>11</v>
      </c>
      <c r="B371" s="832" t="s">
        <v>1183</v>
      </c>
      <c r="C371" s="832" t="s">
        <v>1189</v>
      </c>
      <c r="D371" s="833" t="s">
        <v>2119</v>
      </c>
      <c r="E371" s="834" t="s">
        <v>1213</v>
      </c>
      <c r="F371" s="832" t="s">
        <v>1184</v>
      </c>
      <c r="G371" s="832" t="s">
        <v>1240</v>
      </c>
      <c r="H371" s="832" t="s">
        <v>583</v>
      </c>
      <c r="I371" s="832" t="s">
        <v>1241</v>
      </c>
      <c r="J371" s="832" t="s">
        <v>627</v>
      </c>
      <c r="K371" s="832" t="s">
        <v>1242</v>
      </c>
      <c r="L371" s="835">
        <v>35.25</v>
      </c>
      <c r="M371" s="835">
        <v>387.75</v>
      </c>
      <c r="N371" s="832">
        <v>11</v>
      </c>
      <c r="O371" s="836">
        <v>9</v>
      </c>
      <c r="P371" s="835">
        <v>246.75</v>
      </c>
      <c r="Q371" s="837">
        <v>0.63636363636363635</v>
      </c>
      <c r="R371" s="832">
        <v>7</v>
      </c>
      <c r="S371" s="837">
        <v>0.63636363636363635</v>
      </c>
      <c r="T371" s="836">
        <v>6</v>
      </c>
      <c r="U371" s="838">
        <v>0.66666666666666663</v>
      </c>
    </row>
    <row r="372" spans="1:21" ht="14.4" customHeight="1" x14ac:dyDescent="0.3">
      <c r="A372" s="831">
        <v>11</v>
      </c>
      <c r="B372" s="832" t="s">
        <v>1183</v>
      </c>
      <c r="C372" s="832" t="s">
        <v>1189</v>
      </c>
      <c r="D372" s="833" t="s">
        <v>2119</v>
      </c>
      <c r="E372" s="834" t="s">
        <v>1213</v>
      </c>
      <c r="F372" s="832" t="s">
        <v>1184</v>
      </c>
      <c r="G372" s="832" t="s">
        <v>1313</v>
      </c>
      <c r="H372" s="832" t="s">
        <v>583</v>
      </c>
      <c r="I372" s="832" t="s">
        <v>1314</v>
      </c>
      <c r="J372" s="832" t="s">
        <v>1315</v>
      </c>
      <c r="K372" s="832" t="s">
        <v>1316</v>
      </c>
      <c r="L372" s="835">
        <v>177.92</v>
      </c>
      <c r="M372" s="835">
        <v>533.76</v>
      </c>
      <c r="N372" s="832">
        <v>3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11</v>
      </c>
      <c r="B373" s="832" t="s">
        <v>1183</v>
      </c>
      <c r="C373" s="832" t="s">
        <v>1189</v>
      </c>
      <c r="D373" s="833" t="s">
        <v>2119</v>
      </c>
      <c r="E373" s="834" t="s">
        <v>1213</v>
      </c>
      <c r="F373" s="832" t="s">
        <v>1184</v>
      </c>
      <c r="G373" s="832" t="s">
        <v>1460</v>
      </c>
      <c r="H373" s="832" t="s">
        <v>618</v>
      </c>
      <c r="I373" s="832" t="s">
        <v>1552</v>
      </c>
      <c r="J373" s="832" t="s">
        <v>1462</v>
      </c>
      <c r="K373" s="832" t="s">
        <v>1463</v>
      </c>
      <c r="L373" s="835">
        <v>154.36000000000001</v>
      </c>
      <c r="M373" s="835">
        <v>308.72000000000003</v>
      </c>
      <c r="N373" s="832">
        <v>2</v>
      </c>
      <c r="O373" s="836">
        <v>1</v>
      </c>
      <c r="P373" s="835">
        <v>308.72000000000003</v>
      </c>
      <c r="Q373" s="837">
        <v>1</v>
      </c>
      <c r="R373" s="832">
        <v>2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11</v>
      </c>
      <c r="B374" s="832" t="s">
        <v>1183</v>
      </c>
      <c r="C374" s="832" t="s">
        <v>1189</v>
      </c>
      <c r="D374" s="833" t="s">
        <v>2119</v>
      </c>
      <c r="E374" s="834" t="s">
        <v>1213</v>
      </c>
      <c r="F374" s="832" t="s">
        <v>1186</v>
      </c>
      <c r="G374" s="832" t="s">
        <v>1321</v>
      </c>
      <c r="H374" s="832" t="s">
        <v>583</v>
      </c>
      <c r="I374" s="832" t="s">
        <v>1322</v>
      </c>
      <c r="J374" s="832" t="s">
        <v>1323</v>
      </c>
      <c r="K374" s="832" t="s">
        <v>1324</v>
      </c>
      <c r="L374" s="835">
        <v>0</v>
      </c>
      <c r="M374" s="835">
        <v>0</v>
      </c>
      <c r="N374" s="832">
        <v>3</v>
      </c>
      <c r="O374" s="836">
        <v>3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11</v>
      </c>
      <c r="B375" s="832" t="s">
        <v>1183</v>
      </c>
      <c r="C375" s="832" t="s">
        <v>1189</v>
      </c>
      <c r="D375" s="833" t="s">
        <v>2119</v>
      </c>
      <c r="E375" s="834" t="s">
        <v>1213</v>
      </c>
      <c r="F375" s="832" t="s">
        <v>1186</v>
      </c>
      <c r="G375" s="832" t="s">
        <v>1392</v>
      </c>
      <c r="H375" s="832" t="s">
        <v>583</v>
      </c>
      <c r="I375" s="832" t="s">
        <v>1393</v>
      </c>
      <c r="J375" s="832" t="s">
        <v>1394</v>
      </c>
      <c r="K375" s="832" t="s">
        <v>1395</v>
      </c>
      <c r="L375" s="835">
        <v>0</v>
      </c>
      <c r="M375" s="835">
        <v>0</v>
      </c>
      <c r="N375" s="832">
        <v>3</v>
      </c>
      <c r="O375" s="836">
        <v>3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11</v>
      </c>
      <c r="B376" s="832" t="s">
        <v>1183</v>
      </c>
      <c r="C376" s="832" t="s">
        <v>1189</v>
      </c>
      <c r="D376" s="833" t="s">
        <v>2119</v>
      </c>
      <c r="E376" s="834" t="s">
        <v>1213</v>
      </c>
      <c r="F376" s="832" t="s">
        <v>1186</v>
      </c>
      <c r="G376" s="832" t="s">
        <v>1246</v>
      </c>
      <c r="H376" s="832" t="s">
        <v>583</v>
      </c>
      <c r="I376" s="832" t="s">
        <v>1247</v>
      </c>
      <c r="J376" s="832" t="s">
        <v>1248</v>
      </c>
      <c r="K376" s="832" t="s">
        <v>1249</v>
      </c>
      <c r="L376" s="835">
        <v>200</v>
      </c>
      <c r="M376" s="835">
        <v>2800</v>
      </c>
      <c r="N376" s="832">
        <v>14</v>
      </c>
      <c r="O376" s="836">
        <v>7</v>
      </c>
      <c r="P376" s="835">
        <v>1600</v>
      </c>
      <c r="Q376" s="837">
        <v>0.5714285714285714</v>
      </c>
      <c r="R376" s="832">
        <v>8</v>
      </c>
      <c r="S376" s="837">
        <v>0.5714285714285714</v>
      </c>
      <c r="T376" s="836">
        <v>4</v>
      </c>
      <c r="U376" s="838">
        <v>0.5714285714285714</v>
      </c>
    </row>
    <row r="377" spans="1:21" ht="14.4" customHeight="1" x14ac:dyDescent="0.3">
      <c r="A377" s="831">
        <v>11</v>
      </c>
      <c r="B377" s="832" t="s">
        <v>1183</v>
      </c>
      <c r="C377" s="832" t="s">
        <v>1189</v>
      </c>
      <c r="D377" s="833" t="s">
        <v>2119</v>
      </c>
      <c r="E377" s="834" t="s">
        <v>1213</v>
      </c>
      <c r="F377" s="832" t="s">
        <v>1186</v>
      </c>
      <c r="G377" s="832" t="s">
        <v>1246</v>
      </c>
      <c r="H377" s="832" t="s">
        <v>583</v>
      </c>
      <c r="I377" s="832" t="s">
        <v>1264</v>
      </c>
      <c r="J377" s="832" t="s">
        <v>1265</v>
      </c>
      <c r="K377" s="832" t="s">
        <v>1266</v>
      </c>
      <c r="L377" s="835">
        <v>278.75</v>
      </c>
      <c r="M377" s="835">
        <v>1672.5</v>
      </c>
      <c r="N377" s="832">
        <v>6</v>
      </c>
      <c r="O377" s="836">
        <v>3</v>
      </c>
      <c r="P377" s="835">
        <v>1672.5</v>
      </c>
      <c r="Q377" s="837">
        <v>1</v>
      </c>
      <c r="R377" s="832">
        <v>6</v>
      </c>
      <c r="S377" s="837">
        <v>1</v>
      </c>
      <c r="T377" s="836">
        <v>3</v>
      </c>
      <c r="U377" s="838">
        <v>1</v>
      </c>
    </row>
    <row r="378" spans="1:21" ht="14.4" customHeight="1" x14ac:dyDescent="0.3">
      <c r="A378" s="831">
        <v>11</v>
      </c>
      <c r="B378" s="832" t="s">
        <v>1183</v>
      </c>
      <c r="C378" s="832" t="s">
        <v>1189</v>
      </c>
      <c r="D378" s="833" t="s">
        <v>2119</v>
      </c>
      <c r="E378" s="834" t="s">
        <v>1213</v>
      </c>
      <c r="F378" s="832" t="s">
        <v>1186</v>
      </c>
      <c r="G378" s="832" t="s">
        <v>1337</v>
      </c>
      <c r="H378" s="832" t="s">
        <v>583</v>
      </c>
      <c r="I378" s="832" t="s">
        <v>1338</v>
      </c>
      <c r="J378" s="832" t="s">
        <v>1339</v>
      </c>
      <c r="K378" s="832" t="s">
        <v>1340</v>
      </c>
      <c r="L378" s="835">
        <v>1659.44</v>
      </c>
      <c r="M378" s="835">
        <v>13275.520000000002</v>
      </c>
      <c r="N378" s="832">
        <v>8</v>
      </c>
      <c r="O378" s="836">
        <v>8</v>
      </c>
      <c r="P378" s="835">
        <v>11616.080000000002</v>
      </c>
      <c r="Q378" s="837">
        <v>0.875</v>
      </c>
      <c r="R378" s="832">
        <v>7</v>
      </c>
      <c r="S378" s="837">
        <v>0.875</v>
      </c>
      <c r="T378" s="836">
        <v>7</v>
      </c>
      <c r="U378" s="838">
        <v>0.875</v>
      </c>
    </row>
    <row r="379" spans="1:21" ht="14.4" customHeight="1" x14ac:dyDescent="0.3">
      <c r="A379" s="831">
        <v>11</v>
      </c>
      <c r="B379" s="832" t="s">
        <v>1183</v>
      </c>
      <c r="C379" s="832" t="s">
        <v>1189</v>
      </c>
      <c r="D379" s="833" t="s">
        <v>2119</v>
      </c>
      <c r="E379" s="834" t="s">
        <v>1214</v>
      </c>
      <c r="F379" s="832" t="s">
        <v>1184</v>
      </c>
      <c r="G379" s="832" t="s">
        <v>1434</v>
      </c>
      <c r="H379" s="832" t="s">
        <v>583</v>
      </c>
      <c r="I379" s="832" t="s">
        <v>1435</v>
      </c>
      <c r="J379" s="832" t="s">
        <v>1436</v>
      </c>
      <c r="K379" s="832" t="s">
        <v>1437</v>
      </c>
      <c r="L379" s="835">
        <v>23.49</v>
      </c>
      <c r="M379" s="835">
        <v>70.47</v>
      </c>
      <c r="N379" s="832">
        <v>3</v>
      </c>
      <c r="O379" s="836">
        <v>2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11</v>
      </c>
      <c r="B380" s="832" t="s">
        <v>1183</v>
      </c>
      <c r="C380" s="832" t="s">
        <v>1189</v>
      </c>
      <c r="D380" s="833" t="s">
        <v>2119</v>
      </c>
      <c r="E380" s="834" t="s">
        <v>1214</v>
      </c>
      <c r="F380" s="832" t="s">
        <v>1184</v>
      </c>
      <c r="G380" s="832" t="s">
        <v>1273</v>
      </c>
      <c r="H380" s="832" t="s">
        <v>583</v>
      </c>
      <c r="I380" s="832" t="s">
        <v>1274</v>
      </c>
      <c r="J380" s="832" t="s">
        <v>1275</v>
      </c>
      <c r="K380" s="832" t="s">
        <v>1276</v>
      </c>
      <c r="L380" s="835">
        <v>52.87</v>
      </c>
      <c r="M380" s="835">
        <v>317.21999999999997</v>
      </c>
      <c r="N380" s="832">
        <v>6</v>
      </c>
      <c r="O380" s="836">
        <v>4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11</v>
      </c>
      <c r="B381" s="832" t="s">
        <v>1183</v>
      </c>
      <c r="C381" s="832" t="s">
        <v>1189</v>
      </c>
      <c r="D381" s="833" t="s">
        <v>2119</v>
      </c>
      <c r="E381" s="834" t="s">
        <v>1214</v>
      </c>
      <c r="F381" s="832" t="s">
        <v>1184</v>
      </c>
      <c r="G381" s="832" t="s">
        <v>1273</v>
      </c>
      <c r="H381" s="832" t="s">
        <v>583</v>
      </c>
      <c r="I381" s="832" t="s">
        <v>1277</v>
      </c>
      <c r="J381" s="832" t="s">
        <v>1278</v>
      </c>
      <c r="K381" s="832" t="s">
        <v>1279</v>
      </c>
      <c r="L381" s="835">
        <v>70.48</v>
      </c>
      <c r="M381" s="835">
        <v>140.96</v>
      </c>
      <c r="N381" s="832">
        <v>2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11</v>
      </c>
      <c r="B382" s="832" t="s">
        <v>1183</v>
      </c>
      <c r="C382" s="832" t="s">
        <v>1189</v>
      </c>
      <c r="D382" s="833" t="s">
        <v>2119</v>
      </c>
      <c r="E382" s="834" t="s">
        <v>1214</v>
      </c>
      <c r="F382" s="832" t="s">
        <v>1184</v>
      </c>
      <c r="G382" s="832" t="s">
        <v>1283</v>
      </c>
      <c r="H382" s="832" t="s">
        <v>583</v>
      </c>
      <c r="I382" s="832" t="s">
        <v>1745</v>
      </c>
      <c r="J382" s="832" t="s">
        <v>636</v>
      </c>
      <c r="K382" s="832" t="s">
        <v>1285</v>
      </c>
      <c r="L382" s="835">
        <v>91.11</v>
      </c>
      <c r="M382" s="835">
        <v>182.22</v>
      </c>
      <c r="N382" s="832">
        <v>2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11</v>
      </c>
      <c r="B383" s="832" t="s">
        <v>1183</v>
      </c>
      <c r="C383" s="832" t="s">
        <v>1189</v>
      </c>
      <c r="D383" s="833" t="s">
        <v>2119</v>
      </c>
      <c r="E383" s="834" t="s">
        <v>1214</v>
      </c>
      <c r="F383" s="832" t="s">
        <v>1184</v>
      </c>
      <c r="G383" s="832" t="s">
        <v>1283</v>
      </c>
      <c r="H383" s="832" t="s">
        <v>583</v>
      </c>
      <c r="I383" s="832" t="s">
        <v>1746</v>
      </c>
      <c r="J383" s="832" t="s">
        <v>636</v>
      </c>
      <c r="K383" s="832" t="s">
        <v>1747</v>
      </c>
      <c r="L383" s="835">
        <v>45.56</v>
      </c>
      <c r="M383" s="835">
        <v>136.68</v>
      </c>
      <c r="N383" s="832">
        <v>3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11</v>
      </c>
      <c r="B384" s="832" t="s">
        <v>1183</v>
      </c>
      <c r="C384" s="832" t="s">
        <v>1189</v>
      </c>
      <c r="D384" s="833" t="s">
        <v>2119</v>
      </c>
      <c r="E384" s="834" t="s">
        <v>1214</v>
      </c>
      <c r="F384" s="832" t="s">
        <v>1184</v>
      </c>
      <c r="G384" s="832" t="s">
        <v>1293</v>
      </c>
      <c r="H384" s="832" t="s">
        <v>583</v>
      </c>
      <c r="I384" s="832" t="s">
        <v>1294</v>
      </c>
      <c r="J384" s="832" t="s">
        <v>1295</v>
      </c>
      <c r="K384" s="832" t="s">
        <v>1296</v>
      </c>
      <c r="L384" s="835">
        <v>159.71</v>
      </c>
      <c r="M384" s="835">
        <v>798.55</v>
      </c>
      <c r="N384" s="832">
        <v>5</v>
      </c>
      <c r="O384" s="836">
        <v>2</v>
      </c>
      <c r="P384" s="835">
        <v>798.55</v>
      </c>
      <c r="Q384" s="837">
        <v>1</v>
      </c>
      <c r="R384" s="832">
        <v>5</v>
      </c>
      <c r="S384" s="837">
        <v>1</v>
      </c>
      <c r="T384" s="836">
        <v>2</v>
      </c>
      <c r="U384" s="838">
        <v>1</v>
      </c>
    </row>
    <row r="385" spans="1:21" ht="14.4" customHeight="1" x14ac:dyDescent="0.3">
      <c r="A385" s="831">
        <v>11</v>
      </c>
      <c r="B385" s="832" t="s">
        <v>1183</v>
      </c>
      <c r="C385" s="832" t="s">
        <v>1189</v>
      </c>
      <c r="D385" s="833" t="s">
        <v>2119</v>
      </c>
      <c r="E385" s="834" t="s">
        <v>1214</v>
      </c>
      <c r="F385" s="832" t="s">
        <v>1184</v>
      </c>
      <c r="G385" s="832" t="s">
        <v>1508</v>
      </c>
      <c r="H385" s="832" t="s">
        <v>583</v>
      </c>
      <c r="I385" s="832" t="s">
        <v>1509</v>
      </c>
      <c r="J385" s="832" t="s">
        <v>1510</v>
      </c>
      <c r="K385" s="832" t="s">
        <v>1511</v>
      </c>
      <c r="L385" s="835">
        <v>45.89</v>
      </c>
      <c r="M385" s="835">
        <v>45.89</v>
      </c>
      <c r="N385" s="832">
        <v>1</v>
      </c>
      <c r="O385" s="836">
        <v>1</v>
      </c>
      <c r="P385" s="835">
        <v>45.89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11</v>
      </c>
      <c r="B386" s="832" t="s">
        <v>1183</v>
      </c>
      <c r="C386" s="832" t="s">
        <v>1189</v>
      </c>
      <c r="D386" s="833" t="s">
        <v>2119</v>
      </c>
      <c r="E386" s="834" t="s">
        <v>1214</v>
      </c>
      <c r="F386" s="832" t="s">
        <v>1184</v>
      </c>
      <c r="G386" s="832" t="s">
        <v>1748</v>
      </c>
      <c r="H386" s="832" t="s">
        <v>583</v>
      </c>
      <c r="I386" s="832" t="s">
        <v>1749</v>
      </c>
      <c r="J386" s="832" t="s">
        <v>1750</v>
      </c>
      <c r="K386" s="832" t="s">
        <v>1751</v>
      </c>
      <c r="L386" s="835">
        <v>52.75</v>
      </c>
      <c r="M386" s="835">
        <v>52.75</v>
      </c>
      <c r="N386" s="832">
        <v>1</v>
      </c>
      <c r="O386" s="836">
        <v>0.5</v>
      </c>
      <c r="P386" s="835">
        <v>52.75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11</v>
      </c>
      <c r="B387" s="832" t="s">
        <v>1183</v>
      </c>
      <c r="C387" s="832" t="s">
        <v>1189</v>
      </c>
      <c r="D387" s="833" t="s">
        <v>2119</v>
      </c>
      <c r="E387" s="834" t="s">
        <v>1214</v>
      </c>
      <c r="F387" s="832" t="s">
        <v>1184</v>
      </c>
      <c r="G387" s="832" t="s">
        <v>1370</v>
      </c>
      <c r="H387" s="832" t="s">
        <v>583</v>
      </c>
      <c r="I387" s="832" t="s">
        <v>1371</v>
      </c>
      <c r="J387" s="832" t="s">
        <v>642</v>
      </c>
      <c r="K387" s="832" t="s">
        <v>1372</v>
      </c>
      <c r="L387" s="835">
        <v>38.56</v>
      </c>
      <c r="M387" s="835">
        <v>115.68</v>
      </c>
      <c r="N387" s="832">
        <v>3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" customHeight="1" x14ac:dyDescent="0.3">
      <c r="A388" s="831">
        <v>11</v>
      </c>
      <c r="B388" s="832" t="s">
        <v>1183</v>
      </c>
      <c r="C388" s="832" t="s">
        <v>1189</v>
      </c>
      <c r="D388" s="833" t="s">
        <v>2119</v>
      </c>
      <c r="E388" s="834" t="s">
        <v>1214</v>
      </c>
      <c r="F388" s="832" t="s">
        <v>1184</v>
      </c>
      <c r="G388" s="832" t="s">
        <v>1752</v>
      </c>
      <c r="H388" s="832" t="s">
        <v>583</v>
      </c>
      <c r="I388" s="832" t="s">
        <v>1753</v>
      </c>
      <c r="J388" s="832" t="s">
        <v>1754</v>
      </c>
      <c r="K388" s="832" t="s">
        <v>1755</v>
      </c>
      <c r="L388" s="835">
        <v>86.41</v>
      </c>
      <c r="M388" s="835">
        <v>172.82</v>
      </c>
      <c r="N388" s="832">
        <v>2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11</v>
      </c>
      <c r="B389" s="832" t="s">
        <v>1183</v>
      </c>
      <c r="C389" s="832" t="s">
        <v>1189</v>
      </c>
      <c r="D389" s="833" t="s">
        <v>2119</v>
      </c>
      <c r="E389" s="834" t="s">
        <v>1214</v>
      </c>
      <c r="F389" s="832" t="s">
        <v>1184</v>
      </c>
      <c r="G389" s="832" t="s">
        <v>1612</v>
      </c>
      <c r="H389" s="832" t="s">
        <v>583</v>
      </c>
      <c r="I389" s="832" t="s">
        <v>1756</v>
      </c>
      <c r="J389" s="832" t="s">
        <v>1757</v>
      </c>
      <c r="K389" s="832" t="s">
        <v>1615</v>
      </c>
      <c r="L389" s="835">
        <v>234.07</v>
      </c>
      <c r="M389" s="835">
        <v>234.07</v>
      </c>
      <c r="N389" s="832">
        <v>1</v>
      </c>
      <c r="O389" s="836">
        <v>0.5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11</v>
      </c>
      <c r="B390" s="832" t="s">
        <v>1183</v>
      </c>
      <c r="C390" s="832" t="s">
        <v>1189</v>
      </c>
      <c r="D390" s="833" t="s">
        <v>2119</v>
      </c>
      <c r="E390" s="834" t="s">
        <v>1214</v>
      </c>
      <c r="F390" s="832" t="s">
        <v>1184</v>
      </c>
      <c r="G390" s="832" t="s">
        <v>1229</v>
      </c>
      <c r="H390" s="832" t="s">
        <v>618</v>
      </c>
      <c r="I390" s="832" t="s">
        <v>1029</v>
      </c>
      <c r="J390" s="832" t="s">
        <v>652</v>
      </c>
      <c r="K390" s="832" t="s">
        <v>1030</v>
      </c>
      <c r="L390" s="835">
        <v>736.33</v>
      </c>
      <c r="M390" s="835">
        <v>736.33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11</v>
      </c>
      <c r="B391" s="832" t="s">
        <v>1183</v>
      </c>
      <c r="C391" s="832" t="s">
        <v>1189</v>
      </c>
      <c r="D391" s="833" t="s">
        <v>2119</v>
      </c>
      <c r="E391" s="834" t="s">
        <v>1214</v>
      </c>
      <c r="F391" s="832" t="s">
        <v>1184</v>
      </c>
      <c r="G391" s="832" t="s">
        <v>1240</v>
      </c>
      <c r="H391" s="832" t="s">
        <v>583</v>
      </c>
      <c r="I391" s="832" t="s">
        <v>1253</v>
      </c>
      <c r="J391" s="832" t="s">
        <v>627</v>
      </c>
      <c r="K391" s="832" t="s">
        <v>1254</v>
      </c>
      <c r="L391" s="835">
        <v>35.25</v>
      </c>
      <c r="M391" s="835">
        <v>70.5</v>
      </c>
      <c r="N391" s="832">
        <v>2</v>
      </c>
      <c r="O391" s="836">
        <v>2</v>
      </c>
      <c r="P391" s="835">
        <v>35.25</v>
      </c>
      <c r="Q391" s="837">
        <v>0.5</v>
      </c>
      <c r="R391" s="832">
        <v>1</v>
      </c>
      <c r="S391" s="837">
        <v>0.5</v>
      </c>
      <c r="T391" s="836">
        <v>1</v>
      </c>
      <c r="U391" s="838">
        <v>0.5</v>
      </c>
    </row>
    <row r="392" spans="1:21" ht="14.4" customHeight="1" x14ac:dyDescent="0.3">
      <c r="A392" s="831">
        <v>11</v>
      </c>
      <c r="B392" s="832" t="s">
        <v>1183</v>
      </c>
      <c r="C392" s="832" t="s">
        <v>1189</v>
      </c>
      <c r="D392" s="833" t="s">
        <v>2119</v>
      </c>
      <c r="E392" s="834" t="s">
        <v>1214</v>
      </c>
      <c r="F392" s="832" t="s">
        <v>1184</v>
      </c>
      <c r="G392" s="832" t="s">
        <v>1758</v>
      </c>
      <c r="H392" s="832" t="s">
        <v>583</v>
      </c>
      <c r="I392" s="832" t="s">
        <v>1759</v>
      </c>
      <c r="J392" s="832" t="s">
        <v>1760</v>
      </c>
      <c r="K392" s="832" t="s">
        <v>1761</v>
      </c>
      <c r="L392" s="835">
        <v>80.2</v>
      </c>
      <c r="M392" s="835">
        <v>160.4</v>
      </c>
      <c r="N392" s="832">
        <v>2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11</v>
      </c>
      <c r="B393" s="832" t="s">
        <v>1183</v>
      </c>
      <c r="C393" s="832" t="s">
        <v>1189</v>
      </c>
      <c r="D393" s="833" t="s">
        <v>2119</v>
      </c>
      <c r="E393" s="834" t="s">
        <v>1214</v>
      </c>
      <c r="F393" s="832" t="s">
        <v>1184</v>
      </c>
      <c r="G393" s="832" t="s">
        <v>1762</v>
      </c>
      <c r="H393" s="832" t="s">
        <v>583</v>
      </c>
      <c r="I393" s="832" t="s">
        <v>1763</v>
      </c>
      <c r="J393" s="832" t="s">
        <v>621</v>
      </c>
      <c r="K393" s="832" t="s">
        <v>1764</v>
      </c>
      <c r="L393" s="835">
        <v>52.61</v>
      </c>
      <c r="M393" s="835">
        <v>52.61</v>
      </c>
      <c r="N393" s="832">
        <v>1</v>
      </c>
      <c r="O393" s="836">
        <v>1</v>
      </c>
      <c r="P393" s="835"/>
      <c r="Q393" s="837">
        <v>0</v>
      </c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11</v>
      </c>
      <c r="B394" s="832" t="s">
        <v>1183</v>
      </c>
      <c r="C394" s="832" t="s">
        <v>1189</v>
      </c>
      <c r="D394" s="833" t="s">
        <v>2119</v>
      </c>
      <c r="E394" s="834" t="s">
        <v>1214</v>
      </c>
      <c r="F394" s="832" t="s">
        <v>1184</v>
      </c>
      <c r="G394" s="832" t="s">
        <v>1230</v>
      </c>
      <c r="H394" s="832" t="s">
        <v>618</v>
      </c>
      <c r="I394" s="832" t="s">
        <v>1065</v>
      </c>
      <c r="J394" s="832" t="s">
        <v>681</v>
      </c>
      <c r="K394" s="832" t="s">
        <v>683</v>
      </c>
      <c r="L394" s="835">
        <v>0</v>
      </c>
      <c r="M394" s="835">
        <v>0</v>
      </c>
      <c r="N394" s="832">
        <v>6</v>
      </c>
      <c r="O394" s="836">
        <v>4</v>
      </c>
      <c r="P394" s="835">
        <v>0</v>
      </c>
      <c r="Q394" s="837"/>
      <c r="R394" s="832">
        <v>1</v>
      </c>
      <c r="S394" s="837">
        <v>0.16666666666666666</v>
      </c>
      <c r="T394" s="836">
        <v>1</v>
      </c>
      <c r="U394" s="838">
        <v>0.25</v>
      </c>
    </row>
    <row r="395" spans="1:21" ht="14.4" customHeight="1" x14ac:dyDescent="0.3">
      <c r="A395" s="831">
        <v>11</v>
      </c>
      <c r="B395" s="832" t="s">
        <v>1183</v>
      </c>
      <c r="C395" s="832" t="s">
        <v>1189</v>
      </c>
      <c r="D395" s="833" t="s">
        <v>2119</v>
      </c>
      <c r="E395" s="834" t="s">
        <v>1214</v>
      </c>
      <c r="F395" s="832" t="s">
        <v>1184</v>
      </c>
      <c r="G395" s="832" t="s">
        <v>1765</v>
      </c>
      <c r="H395" s="832" t="s">
        <v>618</v>
      </c>
      <c r="I395" s="832" t="s">
        <v>1766</v>
      </c>
      <c r="J395" s="832" t="s">
        <v>1767</v>
      </c>
      <c r="K395" s="832" t="s">
        <v>1768</v>
      </c>
      <c r="L395" s="835">
        <v>79.11</v>
      </c>
      <c r="M395" s="835">
        <v>237.32999999999998</v>
      </c>
      <c r="N395" s="832">
        <v>3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11</v>
      </c>
      <c r="B396" s="832" t="s">
        <v>1183</v>
      </c>
      <c r="C396" s="832" t="s">
        <v>1189</v>
      </c>
      <c r="D396" s="833" t="s">
        <v>2119</v>
      </c>
      <c r="E396" s="834" t="s">
        <v>1214</v>
      </c>
      <c r="F396" s="832" t="s">
        <v>1184</v>
      </c>
      <c r="G396" s="832" t="s">
        <v>1375</v>
      </c>
      <c r="H396" s="832" t="s">
        <v>583</v>
      </c>
      <c r="I396" s="832" t="s">
        <v>1769</v>
      </c>
      <c r="J396" s="832" t="s">
        <v>1770</v>
      </c>
      <c r="K396" s="832" t="s">
        <v>1771</v>
      </c>
      <c r="L396" s="835">
        <v>31.32</v>
      </c>
      <c r="M396" s="835">
        <v>62.64</v>
      </c>
      <c r="N396" s="832">
        <v>2</v>
      </c>
      <c r="O396" s="836">
        <v>1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11</v>
      </c>
      <c r="B397" s="832" t="s">
        <v>1183</v>
      </c>
      <c r="C397" s="832" t="s">
        <v>1189</v>
      </c>
      <c r="D397" s="833" t="s">
        <v>2119</v>
      </c>
      <c r="E397" s="834" t="s">
        <v>1214</v>
      </c>
      <c r="F397" s="832" t="s">
        <v>1184</v>
      </c>
      <c r="G397" s="832" t="s">
        <v>1375</v>
      </c>
      <c r="H397" s="832" t="s">
        <v>583</v>
      </c>
      <c r="I397" s="832" t="s">
        <v>1772</v>
      </c>
      <c r="J397" s="832" t="s">
        <v>1773</v>
      </c>
      <c r="K397" s="832" t="s">
        <v>1774</v>
      </c>
      <c r="L397" s="835">
        <v>140.94999999999999</v>
      </c>
      <c r="M397" s="835">
        <v>422.84999999999997</v>
      </c>
      <c r="N397" s="832">
        <v>3</v>
      </c>
      <c r="O397" s="836">
        <v>0.5</v>
      </c>
      <c r="P397" s="835">
        <v>422.84999999999997</v>
      </c>
      <c r="Q397" s="837">
        <v>1</v>
      </c>
      <c r="R397" s="832">
        <v>3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11</v>
      </c>
      <c r="B398" s="832" t="s">
        <v>1183</v>
      </c>
      <c r="C398" s="832" t="s">
        <v>1189</v>
      </c>
      <c r="D398" s="833" t="s">
        <v>2119</v>
      </c>
      <c r="E398" s="834" t="s">
        <v>1214</v>
      </c>
      <c r="F398" s="832" t="s">
        <v>1184</v>
      </c>
      <c r="G398" s="832" t="s">
        <v>1375</v>
      </c>
      <c r="H398" s="832" t="s">
        <v>583</v>
      </c>
      <c r="I398" s="832" t="s">
        <v>1775</v>
      </c>
      <c r="J398" s="832" t="s">
        <v>1377</v>
      </c>
      <c r="K398" s="832" t="s">
        <v>1776</v>
      </c>
      <c r="L398" s="835">
        <v>93.96</v>
      </c>
      <c r="M398" s="835">
        <v>281.88</v>
      </c>
      <c r="N398" s="832">
        <v>3</v>
      </c>
      <c r="O398" s="836">
        <v>0.5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11</v>
      </c>
      <c r="B399" s="832" t="s">
        <v>1183</v>
      </c>
      <c r="C399" s="832" t="s">
        <v>1189</v>
      </c>
      <c r="D399" s="833" t="s">
        <v>2119</v>
      </c>
      <c r="E399" s="834" t="s">
        <v>1214</v>
      </c>
      <c r="F399" s="832" t="s">
        <v>1184</v>
      </c>
      <c r="G399" s="832" t="s">
        <v>1317</v>
      </c>
      <c r="H399" s="832" t="s">
        <v>583</v>
      </c>
      <c r="I399" s="832" t="s">
        <v>1667</v>
      </c>
      <c r="J399" s="832" t="s">
        <v>1550</v>
      </c>
      <c r="K399" s="832" t="s">
        <v>1668</v>
      </c>
      <c r="L399" s="835">
        <v>50.32</v>
      </c>
      <c r="M399" s="835">
        <v>100.64</v>
      </c>
      <c r="N399" s="832">
        <v>2</v>
      </c>
      <c r="O399" s="836">
        <v>2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11</v>
      </c>
      <c r="B400" s="832" t="s">
        <v>1183</v>
      </c>
      <c r="C400" s="832" t="s">
        <v>1189</v>
      </c>
      <c r="D400" s="833" t="s">
        <v>2119</v>
      </c>
      <c r="E400" s="834" t="s">
        <v>1214</v>
      </c>
      <c r="F400" s="832" t="s">
        <v>1184</v>
      </c>
      <c r="G400" s="832" t="s">
        <v>1255</v>
      </c>
      <c r="H400" s="832" t="s">
        <v>583</v>
      </c>
      <c r="I400" s="832" t="s">
        <v>1387</v>
      </c>
      <c r="J400" s="832" t="s">
        <v>615</v>
      </c>
      <c r="K400" s="832" t="s">
        <v>1388</v>
      </c>
      <c r="L400" s="835">
        <v>0</v>
      </c>
      <c r="M400" s="835">
        <v>0</v>
      </c>
      <c r="N400" s="832">
        <v>1</v>
      </c>
      <c r="O400" s="836">
        <v>1</v>
      </c>
      <c r="P400" s="835">
        <v>0</v>
      </c>
      <c r="Q400" s="837"/>
      <c r="R400" s="832">
        <v>1</v>
      </c>
      <c r="S400" s="837">
        <v>1</v>
      </c>
      <c r="T400" s="836">
        <v>1</v>
      </c>
      <c r="U400" s="838">
        <v>1</v>
      </c>
    </row>
    <row r="401" spans="1:21" ht="14.4" customHeight="1" x14ac:dyDescent="0.3">
      <c r="A401" s="831">
        <v>11</v>
      </c>
      <c r="B401" s="832" t="s">
        <v>1183</v>
      </c>
      <c r="C401" s="832" t="s">
        <v>1189</v>
      </c>
      <c r="D401" s="833" t="s">
        <v>2119</v>
      </c>
      <c r="E401" s="834" t="s">
        <v>1214</v>
      </c>
      <c r="F401" s="832" t="s">
        <v>1186</v>
      </c>
      <c r="G401" s="832" t="s">
        <v>1321</v>
      </c>
      <c r="H401" s="832" t="s">
        <v>583</v>
      </c>
      <c r="I401" s="832" t="s">
        <v>1322</v>
      </c>
      <c r="J401" s="832" t="s">
        <v>1323</v>
      </c>
      <c r="K401" s="832" t="s">
        <v>1324</v>
      </c>
      <c r="L401" s="835">
        <v>0</v>
      </c>
      <c r="M401" s="835">
        <v>0</v>
      </c>
      <c r="N401" s="832">
        <v>1</v>
      </c>
      <c r="O401" s="836">
        <v>1</v>
      </c>
      <c r="P401" s="835"/>
      <c r="Q401" s="837"/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11</v>
      </c>
      <c r="B402" s="832" t="s">
        <v>1183</v>
      </c>
      <c r="C402" s="832" t="s">
        <v>1189</v>
      </c>
      <c r="D402" s="833" t="s">
        <v>2119</v>
      </c>
      <c r="E402" s="834" t="s">
        <v>1214</v>
      </c>
      <c r="F402" s="832" t="s">
        <v>1186</v>
      </c>
      <c r="G402" s="832" t="s">
        <v>1246</v>
      </c>
      <c r="H402" s="832" t="s">
        <v>583</v>
      </c>
      <c r="I402" s="832" t="s">
        <v>1777</v>
      </c>
      <c r="J402" s="832" t="s">
        <v>1778</v>
      </c>
      <c r="K402" s="832" t="s">
        <v>1779</v>
      </c>
      <c r="L402" s="835">
        <v>950</v>
      </c>
      <c r="M402" s="835">
        <v>950</v>
      </c>
      <c r="N402" s="832">
        <v>1</v>
      </c>
      <c r="O402" s="836">
        <v>1</v>
      </c>
      <c r="P402" s="835">
        <v>950</v>
      </c>
      <c r="Q402" s="837">
        <v>1</v>
      </c>
      <c r="R402" s="832">
        <v>1</v>
      </c>
      <c r="S402" s="837">
        <v>1</v>
      </c>
      <c r="T402" s="836">
        <v>1</v>
      </c>
      <c r="U402" s="838">
        <v>1</v>
      </c>
    </row>
    <row r="403" spans="1:21" ht="14.4" customHeight="1" x14ac:dyDescent="0.3">
      <c r="A403" s="831">
        <v>11</v>
      </c>
      <c r="B403" s="832" t="s">
        <v>1183</v>
      </c>
      <c r="C403" s="832" t="s">
        <v>1189</v>
      </c>
      <c r="D403" s="833" t="s">
        <v>2119</v>
      </c>
      <c r="E403" s="834" t="s">
        <v>1214</v>
      </c>
      <c r="F403" s="832" t="s">
        <v>1186</v>
      </c>
      <c r="G403" s="832" t="s">
        <v>1246</v>
      </c>
      <c r="H403" s="832" t="s">
        <v>583</v>
      </c>
      <c r="I403" s="832" t="s">
        <v>1247</v>
      </c>
      <c r="J403" s="832" t="s">
        <v>1248</v>
      </c>
      <c r="K403" s="832" t="s">
        <v>1249</v>
      </c>
      <c r="L403" s="835">
        <v>200</v>
      </c>
      <c r="M403" s="835">
        <v>2200</v>
      </c>
      <c r="N403" s="832">
        <v>11</v>
      </c>
      <c r="O403" s="836">
        <v>6</v>
      </c>
      <c r="P403" s="835">
        <v>1400</v>
      </c>
      <c r="Q403" s="837">
        <v>0.63636363636363635</v>
      </c>
      <c r="R403" s="832">
        <v>7</v>
      </c>
      <c r="S403" s="837">
        <v>0.63636363636363635</v>
      </c>
      <c r="T403" s="836">
        <v>4</v>
      </c>
      <c r="U403" s="838">
        <v>0.66666666666666663</v>
      </c>
    </row>
    <row r="404" spans="1:21" ht="14.4" customHeight="1" x14ac:dyDescent="0.3">
      <c r="A404" s="831">
        <v>11</v>
      </c>
      <c r="B404" s="832" t="s">
        <v>1183</v>
      </c>
      <c r="C404" s="832" t="s">
        <v>1189</v>
      </c>
      <c r="D404" s="833" t="s">
        <v>2119</v>
      </c>
      <c r="E404" s="834" t="s">
        <v>1214</v>
      </c>
      <c r="F404" s="832" t="s">
        <v>1186</v>
      </c>
      <c r="G404" s="832" t="s">
        <v>1246</v>
      </c>
      <c r="H404" s="832" t="s">
        <v>583</v>
      </c>
      <c r="I404" s="832" t="s">
        <v>1264</v>
      </c>
      <c r="J404" s="832" t="s">
        <v>1265</v>
      </c>
      <c r="K404" s="832" t="s">
        <v>1266</v>
      </c>
      <c r="L404" s="835">
        <v>278.75</v>
      </c>
      <c r="M404" s="835">
        <v>557.5</v>
      </c>
      <c r="N404" s="832">
        <v>2</v>
      </c>
      <c r="O404" s="836">
        <v>1</v>
      </c>
      <c r="P404" s="835">
        <v>557.5</v>
      </c>
      <c r="Q404" s="837">
        <v>1</v>
      </c>
      <c r="R404" s="832">
        <v>2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11</v>
      </c>
      <c r="B405" s="832" t="s">
        <v>1183</v>
      </c>
      <c r="C405" s="832" t="s">
        <v>1189</v>
      </c>
      <c r="D405" s="833" t="s">
        <v>2119</v>
      </c>
      <c r="E405" s="834" t="s">
        <v>1214</v>
      </c>
      <c r="F405" s="832" t="s">
        <v>1186</v>
      </c>
      <c r="G405" s="832" t="s">
        <v>1337</v>
      </c>
      <c r="H405" s="832" t="s">
        <v>583</v>
      </c>
      <c r="I405" s="832" t="s">
        <v>1338</v>
      </c>
      <c r="J405" s="832" t="s">
        <v>1339</v>
      </c>
      <c r="K405" s="832" t="s">
        <v>1340</v>
      </c>
      <c r="L405" s="835">
        <v>1659.44</v>
      </c>
      <c r="M405" s="835">
        <v>24891.599999999995</v>
      </c>
      <c r="N405" s="832">
        <v>15</v>
      </c>
      <c r="O405" s="836">
        <v>15</v>
      </c>
      <c r="P405" s="835">
        <v>24891.599999999995</v>
      </c>
      <c r="Q405" s="837">
        <v>1</v>
      </c>
      <c r="R405" s="832">
        <v>15</v>
      </c>
      <c r="S405" s="837">
        <v>1</v>
      </c>
      <c r="T405" s="836">
        <v>15</v>
      </c>
      <c r="U405" s="838">
        <v>1</v>
      </c>
    </row>
    <row r="406" spans="1:21" ht="14.4" customHeight="1" x14ac:dyDescent="0.3">
      <c r="A406" s="831">
        <v>11</v>
      </c>
      <c r="B406" s="832" t="s">
        <v>1183</v>
      </c>
      <c r="C406" s="832" t="s">
        <v>1189</v>
      </c>
      <c r="D406" s="833" t="s">
        <v>2119</v>
      </c>
      <c r="E406" s="834" t="s">
        <v>1214</v>
      </c>
      <c r="F406" s="832" t="s">
        <v>1186</v>
      </c>
      <c r="G406" s="832" t="s">
        <v>1780</v>
      </c>
      <c r="H406" s="832" t="s">
        <v>583</v>
      </c>
      <c r="I406" s="832" t="s">
        <v>1781</v>
      </c>
      <c r="J406" s="832" t="s">
        <v>1782</v>
      </c>
      <c r="K406" s="832" t="s">
        <v>1783</v>
      </c>
      <c r="L406" s="835">
        <v>19000</v>
      </c>
      <c r="M406" s="835">
        <v>19000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11</v>
      </c>
      <c r="B407" s="832" t="s">
        <v>1183</v>
      </c>
      <c r="C407" s="832" t="s">
        <v>1189</v>
      </c>
      <c r="D407" s="833" t="s">
        <v>2119</v>
      </c>
      <c r="E407" s="834" t="s">
        <v>1214</v>
      </c>
      <c r="F407" s="832" t="s">
        <v>1186</v>
      </c>
      <c r="G407" s="832" t="s">
        <v>1780</v>
      </c>
      <c r="H407" s="832" t="s">
        <v>583</v>
      </c>
      <c r="I407" s="832" t="s">
        <v>1784</v>
      </c>
      <c r="J407" s="832" t="s">
        <v>1785</v>
      </c>
      <c r="K407" s="832" t="s">
        <v>1786</v>
      </c>
      <c r="L407" s="835">
        <v>2444</v>
      </c>
      <c r="M407" s="835">
        <v>2444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11</v>
      </c>
      <c r="B408" s="832" t="s">
        <v>1183</v>
      </c>
      <c r="C408" s="832" t="s">
        <v>1189</v>
      </c>
      <c r="D408" s="833" t="s">
        <v>2119</v>
      </c>
      <c r="E408" s="834" t="s">
        <v>1214</v>
      </c>
      <c r="F408" s="832" t="s">
        <v>1186</v>
      </c>
      <c r="G408" s="832" t="s">
        <v>1780</v>
      </c>
      <c r="H408" s="832" t="s">
        <v>583</v>
      </c>
      <c r="I408" s="832" t="s">
        <v>1787</v>
      </c>
      <c r="J408" s="832" t="s">
        <v>1788</v>
      </c>
      <c r="K408" s="832" t="s">
        <v>1789</v>
      </c>
      <c r="L408" s="835">
        <v>550</v>
      </c>
      <c r="M408" s="835">
        <v>550</v>
      </c>
      <c r="N408" s="832">
        <v>1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11</v>
      </c>
      <c r="B409" s="832" t="s">
        <v>1183</v>
      </c>
      <c r="C409" s="832" t="s">
        <v>1189</v>
      </c>
      <c r="D409" s="833" t="s">
        <v>2119</v>
      </c>
      <c r="E409" s="834" t="s">
        <v>1215</v>
      </c>
      <c r="F409" s="832" t="s">
        <v>1184</v>
      </c>
      <c r="G409" s="832" t="s">
        <v>1790</v>
      </c>
      <c r="H409" s="832" t="s">
        <v>583</v>
      </c>
      <c r="I409" s="832" t="s">
        <v>1791</v>
      </c>
      <c r="J409" s="832" t="s">
        <v>1792</v>
      </c>
      <c r="K409" s="832" t="s">
        <v>1793</v>
      </c>
      <c r="L409" s="835">
        <v>79.849999999999994</v>
      </c>
      <c r="M409" s="835">
        <v>79.849999999999994</v>
      </c>
      <c r="N409" s="832">
        <v>1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11</v>
      </c>
      <c r="B410" s="832" t="s">
        <v>1183</v>
      </c>
      <c r="C410" s="832" t="s">
        <v>1189</v>
      </c>
      <c r="D410" s="833" t="s">
        <v>2119</v>
      </c>
      <c r="E410" s="834" t="s">
        <v>1215</v>
      </c>
      <c r="F410" s="832" t="s">
        <v>1184</v>
      </c>
      <c r="G410" s="832" t="s">
        <v>1794</v>
      </c>
      <c r="H410" s="832" t="s">
        <v>583</v>
      </c>
      <c r="I410" s="832" t="s">
        <v>1795</v>
      </c>
      <c r="J410" s="832" t="s">
        <v>1796</v>
      </c>
      <c r="K410" s="832" t="s">
        <v>1797</v>
      </c>
      <c r="L410" s="835">
        <v>23.72</v>
      </c>
      <c r="M410" s="835">
        <v>47.44</v>
      </c>
      <c r="N410" s="832">
        <v>2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" customHeight="1" x14ac:dyDescent="0.3">
      <c r="A411" s="831">
        <v>11</v>
      </c>
      <c r="B411" s="832" t="s">
        <v>1183</v>
      </c>
      <c r="C411" s="832" t="s">
        <v>1189</v>
      </c>
      <c r="D411" s="833" t="s">
        <v>2119</v>
      </c>
      <c r="E411" s="834" t="s">
        <v>1215</v>
      </c>
      <c r="F411" s="832" t="s">
        <v>1184</v>
      </c>
      <c r="G411" s="832" t="s">
        <v>1273</v>
      </c>
      <c r="H411" s="832" t="s">
        <v>583</v>
      </c>
      <c r="I411" s="832" t="s">
        <v>1642</v>
      </c>
      <c r="J411" s="832" t="s">
        <v>1643</v>
      </c>
      <c r="K411" s="832" t="s">
        <v>1644</v>
      </c>
      <c r="L411" s="835">
        <v>46.99</v>
      </c>
      <c r="M411" s="835">
        <v>46.99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11</v>
      </c>
      <c r="B412" s="832" t="s">
        <v>1183</v>
      </c>
      <c r="C412" s="832" t="s">
        <v>1189</v>
      </c>
      <c r="D412" s="833" t="s">
        <v>2119</v>
      </c>
      <c r="E412" s="834" t="s">
        <v>1215</v>
      </c>
      <c r="F412" s="832" t="s">
        <v>1184</v>
      </c>
      <c r="G412" s="832" t="s">
        <v>1445</v>
      </c>
      <c r="H412" s="832" t="s">
        <v>583</v>
      </c>
      <c r="I412" s="832" t="s">
        <v>1798</v>
      </c>
      <c r="J412" s="832" t="s">
        <v>1799</v>
      </c>
      <c r="K412" s="832" t="s">
        <v>1800</v>
      </c>
      <c r="L412" s="835">
        <v>0</v>
      </c>
      <c r="M412" s="835">
        <v>0</v>
      </c>
      <c r="N412" s="832">
        <v>6</v>
      </c>
      <c r="O412" s="836">
        <v>1.5</v>
      </c>
      <c r="P412" s="835">
        <v>0</v>
      </c>
      <c r="Q412" s="837"/>
      <c r="R412" s="832">
        <v>4</v>
      </c>
      <c r="S412" s="837">
        <v>0.66666666666666663</v>
      </c>
      <c r="T412" s="836">
        <v>1</v>
      </c>
      <c r="U412" s="838">
        <v>0.66666666666666663</v>
      </c>
    </row>
    <row r="413" spans="1:21" ht="14.4" customHeight="1" x14ac:dyDescent="0.3">
      <c r="A413" s="831">
        <v>11</v>
      </c>
      <c r="B413" s="832" t="s">
        <v>1183</v>
      </c>
      <c r="C413" s="832" t="s">
        <v>1189</v>
      </c>
      <c r="D413" s="833" t="s">
        <v>2119</v>
      </c>
      <c r="E413" s="834" t="s">
        <v>1215</v>
      </c>
      <c r="F413" s="832" t="s">
        <v>1184</v>
      </c>
      <c r="G413" s="832" t="s">
        <v>1293</v>
      </c>
      <c r="H413" s="832" t="s">
        <v>583</v>
      </c>
      <c r="I413" s="832" t="s">
        <v>1294</v>
      </c>
      <c r="J413" s="832" t="s">
        <v>1295</v>
      </c>
      <c r="K413" s="832" t="s">
        <v>1296</v>
      </c>
      <c r="L413" s="835">
        <v>159.71</v>
      </c>
      <c r="M413" s="835">
        <v>3194.2</v>
      </c>
      <c r="N413" s="832">
        <v>20</v>
      </c>
      <c r="O413" s="836">
        <v>6</v>
      </c>
      <c r="P413" s="835">
        <v>1437.39</v>
      </c>
      <c r="Q413" s="837">
        <v>0.45000000000000007</v>
      </c>
      <c r="R413" s="832">
        <v>9</v>
      </c>
      <c r="S413" s="837">
        <v>0.45</v>
      </c>
      <c r="T413" s="836">
        <v>2.5</v>
      </c>
      <c r="U413" s="838">
        <v>0.41666666666666669</v>
      </c>
    </row>
    <row r="414" spans="1:21" ht="14.4" customHeight="1" x14ac:dyDescent="0.3">
      <c r="A414" s="831">
        <v>11</v>
      </c>
      <c r="B414" s="832" t="s">
        <v>1183</v>
      </c>
      <c r="C414" s="832" t="s">
        <v>1189</v>
      </c>
      <c r="D414" s="833" t="s">
        <v>2119</v>
      </c>
      <c r="E414" s="834" t="s">
        <v>1215</v>
      </c>
      <c r="F414" s="832" t="s">
        <v>1184</v>
      </c>
      <c r="G414" s="832" t="s">
        <v>1508</v>
      </c>
      <c r="H414" s="832" t="s">
        <v>583</v>
      </c>
      <c r="I414" s="832" t="s">
        <v>1512</v>
      </c>
      <c r="J414" s="832" t="s">
        <v>1510</v>
      </c>
      <c r="K414" s="832" t="s">
        <v>1513</v>
      </c>
      <c r="L414" s="835">
        <v>91.78</v>
      </c>
      <c r="M414" s="835">
        <v>275.34000000000003</v>
      </c>
      <c r="N414" s="832">
        <v>3</v>
      </c>
      <c r="O414" s="836">
        <v>2</v>
      </c>
      <c r="P414" s="835">
        <v>183.56</v>
      </c>
      <c r="Q414" s="837">
        <v>0.66666666666666663</v>
      </c>
      <c r="R414" s="832">
        <v>2</v>
      </c>
      <c r="S414" s="837">
        <v>0.66666666666666663</v>
      </c>
      <c r="T414" s="836">
        <v>1</v>
      </c>
      <c r="U414" s="838">
        <v>0.5</v>
      </c>
    </row>
    <row r="415" spans="1:21" ht="14.4" customHeight="1" x14ac:dyDescent="0.3">
      <c r="A415" s="831">
        <v>11</v>
      </c>
      <c r="B415" s="832" t="s">
        <v>1183</v>
      </c>
      <c r="C415" s="832" t="s">
        <v>1189</v>
      </c>
      <c r="D415" s="833" t="s">
        <v>2119</v>
      </c>
      <c r="E415" s="834" t="s">
        <v>1215</v>
      </c>
      <c r="F415" s="832" t="s">
        <v>1184</v>
      </c>
      <c r="G415" s="832" t="s">
        <v>1301</v>
      </c>
      <c r="H415" s="832" t="s">
        <v>583</v>
      </c>
      <c r="I415" s="832" t="s">
        <v>1449</v>
      </c>
      <c r="J415" s="832" t="s">
        <v>1303</v>
      </c>
      <c r="K415" s="832" t="s">
        <v>1304</v>
      </c>
      <c r="L415" s="835">
        <v>1776.68</v>
      </c>
      <c r="M415" s="835">
        <v>1776.68</v>
      </c>
      <c r="N415" s="832">
        <v>1</v>
      </c>
      <c r="O415" s="836">
        <v>1</v>
      </c>
      <c r="P415" s="835">
        <v>1776.68</v>
      </c>
      <c r="Q415" s="837">
        <v>1</v>
      </c>
      <c r="R415" s="832">
        <v>1</v>
      </c>
      <c r="S415" s="837">
        <v>1</v>
      </c>
      <c r="T415" s="836">
        <v>1</v>
      </c>
      <c r="U415" s="838">
        <v>1</v>
      </c>
    </row>
    <row r="416" spans="1:21" ht="14.4" customHeight="1" x14ac:dyDescent="0.3">
      <c r="A416" s="831">
        <v>11</v>
      </c>
      <c r="B416" s="832" t="s">
        <v>1183</v>
      </c>
      <c r="C416" s="832" t="s">
        <v>1189</v>
      </c>
      <c r="D416" s="833" t="s">
        <v>2119</v>
      </c>
      <c r="E416" s="834" t="s">
        <v>1215</v>
      </c>
      <c r="F416" s="832" t="s">
        <v>1184</v>
      </c>
      <c r="G416" s="832" t="s">
        <v>1305</v>
      </c>
      <c r="H416" s="832" t="s">
        <v>618</v>
      </c>
      <c r="I416" s="832" t="s">
        <v>1582</v>
      </c>
      <c r="J416" s="832" t="s">
        <v>1160</v>
      </c>
      <c r="K416" s="832" t="s">
        <v>1308</v>
      </c>
      <c r="L416" s="835">
        <v>140.96</v>
      </c>
      <c r="M416" s="835">
        <v>1973.44</v>
      </c>
      <c r="N416" s="832">
        <v>14</v>
      </c>
      <c r="O416" s="836">
        <v>9.5</v>
      </c>
      <c r="P416" s="835">
        <v>704.80000000000007</v>
      </c>
      <c r="Q416" s="837">
        <v>0.35714285714285715</v>
      </c>
      <c r="R416" s="832">
        <v>5</v>
      </c>
      <c r="S416" s="837">
        <v>0.35714285714285715</v>
      </c>
      <c r="T416" s="836">
        <v>3.5</v>
      </c>
      <c r="U416" s="838">
        <v>0.36842105263157893</v>
      </c>
    </row>
    <row r="417" spans="1:21" ht="14.4" customHeight="1" x14ac:dyDescent="0.3">
      <c r="A417" s="831">
        <v>11</v>
      </c>
      <c r="B417" s="832" t="s">
        <v>1183</v>
      </c>
      <c r="C417" s="832" t="s">
        <v>1189</v>
      </c>
      <c r="D417" s="833" t="s">
        <v>2119</v>
      </c>
      <c r="E417" s="834" t="s">
        <v>1215</v>
      </c>
      <c r="F417" s="832" t="s">
        <v>1184</v>
      </c>
      <c r="G417" s="832" t="s">
        <v>1229</v>
      </c>
      <c r="H417" s="832" t="s">
        <v>618</v>
      </c>
      <c r="I417" s="832" t="s">
        <v>1029</v>
      </c>
      <c r="J417" s="832" t="s">
        <v>652</v>
      </c>
      <c r="K417" s="832" t="s">
        <v>1030</v>
      </c>
      <c r="L417" s="835">
        <v>736.33</v>
      </c>
      <c r="M417" s="835">
        <v>2945.32</v>
      </c>
      <c r="N417" s="832">
        <v>4</v>
      </c>
      <c r="O417" s="836">
        <v>2</v>
      </c>
      <c r="P417" s="835">
        <v>2208.9900000000002</v>
      </c>
      <c r="Q417" s="837">
        <v>0.75</v>
      </c>
      <c r="R417" s="832">
        <v>3</v>
      </c>
      <c r="S417" s="837">
        <v>0.75</v>
      </c>
      <c r="T417" s="836">
        <v>1</v>
      </c>
      <c r="U417" s="838">
        <v>0.5</v>
      </c>
    </row>
    <row r="418" spans="1:21" ht="14.4" customHeight="1" x14ac:dyDescent="0.3">
      <c r="A418" s="831">
        <v>11</v>
      </c>
      <c r="B418" s="832" t="s">
        <v>1183</v>
      </c>
      <c r="C418" s="832" t="s">
        <v>1189</v>
      </c>
      <c r="D418" s="833" t="s">
        <v>2119</v>
      </c>
      <c r="E418" s="834" t="s">
        <v>1215</v>
      </c>
      <c r="F418" s="832" t="s">
        <v>1184</v>
      </c>
      <c r="G418" s="832" t="s">
        <v>1240</v>
      </c>
      <c r="H418" s="832" t="s">
        <v>583</v>
      </c>
      <c r="I418" s="832" t="s">
        <v>1253</v>
      </c>
      <c r="J418" s="832" t="s">
        <v>627</v>
      </c>
      <c r="K418" s="832" t="s">
        <v>1254</v>
      </c>
      <c r="L418" s="835">
        <v>35.25</v>
      </c>
      <c r="M418" s="835">
        <v>141</v>
      </c>
      <c r="N418" s="832">
        <v>4</v>
      </c>
      <c r="O418" s="836">
        <v>3</v>
      </c>
      <c r="P418" s="835">
        <v>70.5</v>
      </c>
      <c r="Q418" s="837">
        <v>0.5</v>
      </c>
      <c r="R418" s="832">
        <v>2</v>
      </c>
      <c r="S418" s="837">
        <v>0.5</v>
      </c>
      <c r="T418" s="836">
        <v>1</v>
      </c>
      <c r="U418" s="838">
        <v>0.33333333333333331</v>
      </c>
    </row>
    <row r="419" spans="1:21" ht="14.4" customHeight="1" x14ac:dyDescent="0.3">
      <c r="A419" s="831">
        <v>11</v>
      </c>
      <c r="B419" s="832" t="s">
        <v>1183</v>
      </c>
      <c r="C419" s="832" t="s">
        <v>1189</v>
      </c>
      <c r="D419" s="833" t="s">
        <v>2119</v>
      </c>
      <c r="E419" s="834" t="s">
        <v>1215</v>
      </c>
      <c r="F419" s="832" t="s">
        <v>1184</v>
      </c>
      <c r="G419" s="832" t="s">
        <v>1240</v>
      </c>
      <c r="H419" s="832" t="s">
        <v>583</v>
      </c>
      <c r="I419" s="832" t="s">
        <v>1533</v>
      </c>
      <c r="J419" s="832" t="s">
        <v>1534</v>
      </c>
      <c r="K419" s="832" t="s">
        <v>1535</v>
      </c>
      <c r="L419" s="835">
        <v>35.25</v>
      </c>
      <c r="M419" s="835">
        <v>70.5</v>
      </c>
      <c r="N419" s="832">
        <v>2</v>
      </c>
      <c r="O419" s="836">
        <v>1</v>
      </c>
      <c r="P419" s="835">
        <v>70.5</v>
      </c>
      <c r="Q419" s="837">
        <v>1</v>
      </c>
      <c r="R419" s="832">
        <v>2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11</v>
      </c>
      <c r="B420" s="832" t="s">
        <v>1183</v>
      </c>
      <c r="C420" s="832" t="s">
        <v>1189</v>
      </c>
      <c r="D420" s="833" t="s">
        <v>2119</v>
      </c>
      <c r="E420" s="834" t="s">
        <v>1215</v>
      </c>
      <c r="F420" s="832" t="s">
        <v>1184</v>
      </c>
      <c r="G420" s="832" t="s">
        <v>1230</v>
      </c>
      <c r="H420" s="832" t="s">
        <v>618</v>
      </c>
      <c r="I420" s="832" t="s">
        <v>1065</v>
      </c>
      <c r="J420" s="832" t="s">
        <v>681</v>
      </c>
      <c r="K420" s="832" t="s">
        <v>683</v>
      </c>
      <c r="L420" s="835">
        <v>0</v>
      </c>
      <c r="M420" s="835">
        <v>0</v>
      </c>
      <c r="N420" s="832">
        <v>4</v>
      </c>
      <c r="O420" s="836">
        <v>1</v>
      </c>
      <c r="P420" s="835">
        <v>0</v>
      </c>
      <c r="Q420" s="837"/>
      <c r="R420" s="832">
        <v>2</v>
      </c>
      <c r="S420" s="837">
        <v>0.5</v>
      </c>
      <c r="T420" s="836">
        <v>0.5</v>
      </c>
      <c r="U420" s="838">
        <v>0.5</v>
      </c>
    </row>
    <row r="421" spans="1:21" ht="14.4" customHeight="1" x14ac:dyDescent="0.3">
      <c r="A421" s="831">
        <v>11</v>
      </c>
      <c r="B421" s="832" t="s">
        <v>1183</v>
      </c>
      <c r="C421" s="832" t="s">
        <v>1189</v>
      </c>
      <c r="D421" s="833" t="s">
        <v>2119</v>
      </c>
      <c r="E421" s="834" t="s">
        <v>1215</v>
      </c>
      <c r="F421" s="832" t="s">
        <v>1184</v>
      </c>
      <c r="G421" s="832" t="s">
        <v>1661</v>
      </c>
      <c r="H421" s="832" t="s">
        <v>583</v>
      </c>
      <c r="I421" s="832" t="s">
        <v>1662</v>
      </c>
      <c r="J421" s="832" t="s">
        <v>1663</v>
      </c>
      <c r="K421" s="832" t="s">
        <v>1664</v>
      </c>
      <c r="L421" s="835">
        <v>941.26</v>
      </c>
      <c r="M421" s="835">
        <v>1882.52</v>
      </c>
      <c r="N421" s="832">
        <v>2</v>
      </c>
      <c r="O421" s="836">
        <v>2</v>
      </c>
      <c r="P421" s="835">
        <v>1882.52</v>
      </c>
      <c r="Q421" s="837">
        <v>1</v>
      </c>
      <c r="R421" s="832">
        <v>2</v>
      </c>
      <c r="S421" s="837">
        <v>1</v>
      </c>
      <c r="T421" s="836">
        <v>2</v>
      </c>
      <c r="U421" s="838">
        <v>1</v>
      </c>
    </row>
    <row r="422" spans="1:21" ht="14.4" customHeight="1" x14ac:dyDescent="0.3">
      <c r="A422" s="831">
        <v>11</v>
      </c>
      <c r="B422" s="832" t="s">
        <v>1183</v>
      </c>
      <c r="C422" s="832" t="s">
        <v>1189</v>
      </c>
      <c r="D422" s="833" t="s">
        <v>2119</v>
      </c>
      <c r="E422" s="834" t="s">
        <v>1215</v>
      </c>
      <c r="F422" s="832" t="s">
        <v>1184</v>
      </c>
      <c r="G422" s="832" t="s">
        <v>1801</v>
      </c>
      <c r="H422" s="832" t="s">
        <v>618</v>
      </c>
      <c r="I422" s="832" t="s">
        <v>1802</v>
      </c>
      <c r="J422" s="832" t="s">
        <v>1803</v>
      </c>
      <c r="K422" s="832" t="s">
        <v>1804</v>
      </c>
      <c r="L422" s="835">
        <v>80.53</v>
      </c>
      <c r="M422" s="835">
        <v>241.59</v>
      </c>
      <c r="N422" s="832">
        <v>3</v>
      </c>
      <c r="O422" s="836">
        <v>1</v>
      </c>
      <c r="P422" s="835"/>
      <c r="Q422" s="837">
        <v>0</v>
      </c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11</v>
      </c>
      <c r="B423" s="832" t="s">
        <v>1183</v>
      </c>
      <c r="C423" s="832" t="s">
        <v>1189</v>
      </c>
      <c r="D423" s="833" t="s">
        <v>2119</v>
      </c>
      <c r="E423" s="834" t="s">
        <v>1215</v>
      </c>
      <c r="F423" s="832" t="s">
        <v>1184</v>
      </c>
      <c r="G423" s="832" t="s">
        <v>1317</v>
      </c>
      <c r="H423" s="832" t="s">
        <v>583</v>
      </c>
      <c r="I423" s="832" t="s">
        <v>1667</v>
      </c>
      <c r="J423" s="832" t="s">
        <v>1550</v>
      </c>
      <c r="K423" s="832" t="s">
        <v>1668</v>
      </c>
      <c r="L423" s="835">
        <v>50.32</v>
      </c>
      <c r="M423" s="835">
        <v>352.24</v>
      </c>
      <c r="N423" s="832">
        <v>7</v>
      </c>
      <c r="O423" s="836">
        <v>3.5</v>
      </c>
      <c r="P423" s="835">
        <v>50.32</v>
      </c>
      <c r="Q423" s="837">
        <v>0.14285714285714285</v>
      </c>
      <c r="R423" s="832">
        <v>1</v>
      </c>
      <c r="S423" s="837">
        <v>0.14285714285714285</v>
      </c>
      <c r="T423" s="836">
        <v>0.5</v>
      </c>
      <c r="U423" s="838">
        <v>0.14285714285714285</v>
      </c>
    </row>
    <row r="424" spans="1:21" ht="14.4" customHeight="1" x14ac:dyDescent="0.3">
      <c r="A424" s="831">
        <v>11</v>
      </c>
      <c r="B424" s="832" t="s">
        <v>1183</v>
      </c>
      <c r="C424" s="832" t="s">
        <v>1189</v>
      </c>
      <c r="D424" s="833" t="s">
        <v>2119</v>
      </c>
      <c r="E424" s="834" t="s">
        <v>1215</v>
      </c>
      <c r="F424" s="832" t="s">
        <v>1186</v>
      </c>
      <c r="G424" s="832" t="s">
        <v>1321</v>
      </c>
      <c r="H424" s="832" t="s">
        <v>583</v>
      </c>
      <c r="I424" s="832" t="s">
        <v>1704</v>
      </c>
      <c r="J424" s="832" t="s">
        <v>1705</v>
      </c>
      <c r="K424" s="832" t="s">
        <v>1706</v>
      </c>
      <c r="L424" s="835">
        <v>0</v>
      </c>
      <c r="M424" s="835">
        <v>0</v>
      </c>
      <c r="N424" s="832">
        <v>1</v>
      </c>
      <c r="O424" s="836">
        <v>1</v>
      </c>
      <c r="P424" s="835"/>
      <c r="Q424" s="837"/>
      <c r="R424" s="832"/>
      <c r="S424" s="837">
        <v>0</v>
      </c>
      <c r="T424" s="836"/>
      <c r="U424" s="838">
        <v>0</v>
      </c>
    </row>
    <row r="425" spans="1:21" ht="14.4" customHeight="1" x14ac:dyDescent="0.3">
      <c r="A425" s="831">
        <v>11</v>
      </c>
      <c r="B425" s="832" t="s">
        <v>1183</v>
      </c>
      <c r="C425" s="832" t="s">
        <v>1189</v>
      </c>
      <c r="D425" s="833" t="s">
        <v>2119</v>
      </c>
      <c r="E425" s="834" t="s">
        <v>1215</v>
      </c>
      <c r="F425" s="832" t="s">
        <v>1186</v>
      </c>
      <c r="G425" s="832" t="s">
        <v>1321</v>
      </c>
      <c r="H425" s="832" t="s">
        <v>583</v>
      </c>
      <c r="I425" s="832" t="s">
        <v>1322</v>
      </c>
      <c r="J425" s="832" t="s">
        <v>1323</v>
      </c>
      <c r="K425" s="832" t="s">
        <v>1324</v>
      </c>
      <c r="L425" s="835">
        <v>0</v>
      </c>
      <c r="M425" s="835">
        <v>0</v>
      </c>
      <c r="N425" s="832">
        <v>2</v>
      </c>
      <c r="O425" s="836">
        <v>2</v>
      </c>
      <c r="P425" s="835"/>
      <c r="Q425" s="837"/>
      <c r="R425" s="832"/>
      <c r="S425" s="837">
        <v>0</v>
      </c>
      <c r="T425" s="836"/>
      <c r="U425" s="838">
        <v>0</v>
      </c>
    </row>
    <row r="426" spans="1:21" ht="14.4" customHeight="1" x14ac:dyDescent="0.3">
      <c r="A426" s="831">
        <v>11</v>
      </c>
      <c r="B426" s="832" t="s">
        <v>1183</v>
      </c>
      <c r="C426" s="832" t="s">
        <v>1189</v>
      </c>
      <c r="D426" s="833" t="s">
        <v>2119</v>
      </c>
      <c r="E426" s="834" t="s">
        <v>1215</v>
      </c>
      <c r="F426" s="832" t="s">
        <v>1186</v>
      </c>
      <c r="G426" s="832" t="s">
        <v>1392</v>
      </c>
      <c r="H426" s="832" t="s">
        <v>583</v>
      </c>
      <c r="I426" s="832" t="s">
        <v>1393</v>
      </c>
      <c r="J426" s="832" t="s">
        <v>1394</v>
      </c>
      <c r="K426" s="832" t="s">
        <v>1395</v>
      </c>
      <c r="L426" s="835">
        <v>0</v>
      </c>
      <c r="M426" s="835">
        <v>0</v>
      </c>
      <c r="N426" s="832">
        <v>2</v>
      </c>
      <c r="O426" s="836">
        <v>2</v>
      </c>
      <c r="P426" s="835"/>
      <c r="Q426" s="837"/>
      <c r="R426" s="832"/>
      <c r="S426" s="837">
        <v>0</v>
      </c>
      <c r="T426" s="836"/>
      <c r="U426" s="838">
        <v>0</v>
      </c>
    </row>
    <row r="427" spans="1:21" ht="14.4" customHeight="1" x14ac:dyDescent="0.3">
      <c r="A427" s="831">
        <v>11</v>
      </c>
      <c r="B427" s="832" t="s">
        <v>1183</v>
      </c>
      <c r="C427" s="832" t="s">
        <v>1189</v>
      </c>
      <c r="D427" s="833" t="s">
        <v>2119</v>
      </c>
      <c r="E427" s="834" t="s">
        <v>1215</v>
      </c>
      <c r="F427" s="832" t="s">
        <v>1186</v>
      </c>
      <c r="G427" s="832" t="s">
        <v>1222</v>
      </c>
      <c r="H427" s="832" t="s">
        <v>583</v>
      </c>
      <c r="I427" s="832" t="s">
        <v>1237</v>
      </c>
      <c r="J427" s="832" t="s">
        <v>1238</v>
      </c>
      <c r="K427" s="832" t="s">
        <v>1239</v>
      </c>
      <c r="L427" s="835">
        <v>1000</v>
      </c>
      <c r="M427" s="835">
        <v>1000</v>
      </c>
      <c r="N427" s="832">
        <v>1</v>
      </c>
      <c r="O427" s="836">
        <v>1</v>
      </c>
      <c r="P427" s="835">
        <v>1000</v>
      </c>
      <c r="Q427" s="837">
        <v>1</v>
      </c>
      <c r="R427" s="832">
        <v>1</v>
      </c>
      <c r="S427" s="837">
        <v>1</v>
      </c>
      <c r="T427" s="836">
        <v>1</v>
      </c>
      <c r="U427" s="838">
        <v>1</v>
      </c>
    </row>
    <row r="428" spans="1:21" ht="14.4" customHeight="1" x14ac:dyDescent="0.3">
      <c r="A428" s="831">
        <v>11</v>
      </c>
      <c r="B428" s="832" t="s">
        <v>1183</v>
      </c>
      <c r="C428" s="832" t="s">
        <v>1189</v>
      </c>
      <c r="D428" s="833" t="s">
        <v>2119</v>
      </c>
      <c r="E428" s="834" t="s">
        <v>1215</v>
      </c>
      <c r="F428" s="832" t="s">
        <v>1186</v>
      </c>
      <c r="G428" s="832" t="s">
        <v>1222</v>
      </c>
      <c r="H428" s="832" t="s">
        <v>583</v>
      </c>
      <c r="I428" s="832" t="s">
        <v>1226</v>
      </c>
      <c r="J428" s="832" t="s">
        <v>1227</v>
      </c>
      <c r="K428" s="832" t="s">
        <v>1228</v>
      </c>
      <c r="L428" s="835">
        <v>971.25</v>
      </c>
      <c r="M428" s="835">
        <v>971.25</v>
      </c>
      <c r="N428" s="832">
        <v>1</v>
      </c>
      <c r="O428" s="836">
        <v>1</v>
      </c>
      <c r="P428" s="835">
        <v>971.25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11</v>
      </c>
      <c r="B429" s="832" t="s">
        <v>1183</v>
      </c>
      <c r="C429" s="832" t="s">
        <v>1189</v>
      </c>
      <c r="D429" s="833" t="s">
        <v>2119</v>
      </c>
      <c r="E429" s="834" t="s">
        <v>1215</v>
      </c>
      <c r="F429" s="832" t="s">
        <v>1186</v>
      </c>
      <c r="G429" s="832" t="s">
        <v>1222</v>
      </c>
      <c r="H429" s="832" t="s">
        <v>583</v>
      </c>
      <c r="I429" s="832" t="s">
        <v>1417</v>
      </c>
      <c r="J429" s="832" t="s">
        <v>1418</v>
      </c>
      <c r="K429" s="832" t="s">
        <v>1419</v>
      </c>
      <c r="L429" s="835">
        <v>1600</v>
      </c>
      <c r="M429" s="835">
        <v>1600</v>
      </c>
      <c r="N429" s="832">
        <v>1</v>
      </c>
      <c r="O429" s="836">
        <v>1</v>
      </c>
      <c r="P429" s="835">
        <v>1600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11</v>
      </c>
      <c r="B430" s="832" t="s">
        <v>1183</v>
      </c>
      <c r="C430" s="832" t="s">
        <v>1189</v>
      </c>
      <c r="D430" s="833" t="s">
        <v>2119</v>
      </c>
      <c r="E430" s="834" t="s">
        <v>1215</v>
      </c>
      <c r="F430" s="832" t="s">
        <v>1186</v>
      </c>
      <c r="G430" s="832" t="s">
        <v>1222</v>
      </c>
      <c r="H430" s="832" t="s">
        <v>583</v>
      </c>
      <c r="I430" s="832" t="s">
        <v>1805</v>
      </c>
      <c r="J430" s="832" t="s">
        <v>1806</v>
      </c>
      <c r="K430" s="832" t="s">
        <v>1807</v>
      </c>
      <c r="L430" s="835">
        <v>600</v>
      </c>
      <c r="M430" s="835">
        <v>1200</v>
      </c>
      <c r="N430" s="832">
        <v>2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11</v>
      </c>
      <c r="B431" s="832" t="s">
        <v>1183</v>
      </c>
      <c r="C431" s="832" t="s">
        <v>1189</v>
      </c>
      <c r="D431" s="833" t="s">
        <v>2119</v>
      </c>
      <c r="E431" s="834" t="s">
        <v>1215</v>
      </c>
      <c r="F431" s="832" t="s">
        <v>1186</v>
      </c>
      <c r="G431" s="832" t="s">
        <v>1222</v>
      </c>
      <c r="H431" s="832" t="s">
        <v>583</v>
      </c>
      <c r="I431" s="832" t="s">
        <v>1808</v>
      </c>
      <c r="J431" s="832" t="s">
        <v>1809</v>
      </c>
      <c r="K431" s="832" t="s">
        <v>1810</v>
      </c>
      <c r="L431" s="835">
        <v>750</v>
      </c>
      <c r="M431" s="835">
        <v>750</v>
      </c>
      <c r="N431" s="832">
        <v>1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11</v>
      </c>
      <c r="B432" s="832" t="s">
        <v>1183</v>
      </c>
      <c r="C432" s="832" t="s">
        <v>1189</v>
      </c>
      <c r="D432" s="833" t="s">
        <v>2119</v>
      </c>
      <c r="E432" s="834" t="s">
        <v>1215</v>
      </c>
      <c r="F432" s="832" t="s">
        <v>1186</v>
      </c>
      <c r="G432" s="832" t="s">
        <v>1222</v>
      </c>
      <c r="H432" s="832" t="s">
        <v>583</v>
      </c>
      <c r="I432" s="832" t="s">
        <v>1811</v>
      </c>
      <c r="J432" s="832" t="s">
        <v>1812</v>
      </c>
      <c r="K432" s="832" t="s">
        <v>1813</v>
      </c>
      <c r="L432" s="835">
        <v>3200</v>
      </c>
      <c r="M432" s="835">
        <v>3200</v>
      </c>
      <c r="N432" s="832">
        <v>1</v>
      </c>
      <c r="O432" s="836">
        <v>1</v>
      </c>
      <c r="P432" s="835">
        <v>3200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11</v>
      </c>
      <c r="B433" s="832" t="s">
        <v>1183</v>
      </c>
      <c r="C433" s="832" t="s">
        <v>1189</v>
      </c>
      <c r="D433" s="833" t="s">
        <v>2119</v>
      </c>
      <c r="E433" s="834" t="s">
        <v>1215</v>
      </c>
      <c r="F433" s="832" t="s">
        <v>1186</v>
      </c>
      <c r="G433" s="832" t="s">
        <v>1222</v>
      </c>
      <c r="H433" s="832" t="s">
        <v>583</v>
      </c>
      <c r="I433" s="832" t="s">
        <v>1814</v>
      </c>
      <c r="J433" s="832" t="s">
        <v>1815</v>
      </c>
      <c r="K433" s="832" t="s">
        <v>1816</v>
      </c>
      <c r="L433" s="835">
        <v>1600</v>
      </c>
      <c r="M433" s="835">
        <v>1600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11</v>
      </c>
      <c r="B434" s="832" t="s">
        <v>1183</v>
      </c>
      <c r="C434" s="832" t="s">
        <v>1189</v>
      </c>
      <c r="D434" s="833" t="s">
        <v>2119</v>
      </c>
      <c r="E434" s="834" t="s">
        <v>1215</v>
      </c>
      <c r="F434" s="832" t="s">
        <v>1186</v>
      </c>
      <c r="G434" s="832" t="s">
        <v>1222</v>
      </c>
      <c r="H434" s="832" t="s">
        <v>583</v>
      </c>
      <c r="I434" s="832" t="s">
        <v>1817</v>
      </c>
      <c r="J434" s="832" t="s">
        <v>1818</v>
      </c>
      <c r="K434" s="832" t="s">
        <v>1819</v>
      </c>
      <c r="L434" s="835">
        <v>1545.22</v>
      </c>
      <c r="M434" s="835">
        <v>1545.22</v>
      </c>
      <c r="N434" s="832">
        <v>1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11</v>
      </c>
      <c r="B435" s="832" t="s">
        <v>1183</v>
      </c>
      <c r="C435" s="832" t="s">
        <v>1189</v>
      </c>
      <c r="D435" s="833" t="s">
        <v>2119</v>
      </c>
      <c r="E435" s="834" t="s">
        <v>1215</v>
      </c>
      <c r="F435" s="832" t="s">
        <v>1186</v>
      </c>
      <c r="G435" s="832" t="s">
        <v>1222</v>
      </c>
      <c r="H435" s="832" t="s">
        <v>583</v>
      </c>
      <c r="I435" s="832" t="s">
        <v>1820</v>
      </c>
      <c r="J435" s="832" t="s">
        <v>1821</v>
      </c>
      <c r="K435" s="832" t="s">
        <v>1822</v>
      </c>
      <c r="L435" s="835">
        <v>739.92</v>
      </c>
      <c r="M435" s="835">
        <v>739.92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11</v>
      </c>
      <c r="B436" s="832" t="s">
        <v>1183</v>
      </c>
      <c r="C436" s="832" t="s">
        <v>1189</v>
      </c>
      <c r="D436" s="833" t="s">
        <v>2119</v>
      </c>
      <c r="E436" s="834" t="s">
        <v>1215</v>
      </c>
      <c r="F436" s="832" t="s">
        <v>1186</v>
      </c>
      <c r="G436" s="832" t="s">
        <v>1222</v>
      </c>
      <c r="H436" s="832" t="s">
        <v>583</v>
      </c>
      <c r="I436" s="832" t="s">
        <v>1591</v>
      </c>
      <c r="J436" s="832" t="s">
        <v>1592</v>
      </c>
      <c r="K436" s="832" t="s">
        <v>1593</v>
      </c>
      <c r="L436" s="835">
        <v>1600</v>
      </c>
      <c r="M436" s="835">
        <v>1600</v>
      </c>
      <c r="N436" s="832">
        <v>1</v>
      </c>
      <c r="O436" s="836">
        <v>1</v>
      </c>
      <c r="P436" s="835">
        <v>1600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" customHeight="1" x14ac:dyDescent="0.3">
      <c r="A437" s="831">
        <v>11</v>
      </c>
      <c r="B437" s="832" t="s">
        <v>1183</v>
      </c>
      <c r="C437" s="832" t="s">
        <v>1189</v>
      </c>
      <c r="D437" s="833" t="s">
        <v>2119</v>
      </c>
      <c r="E437" s="834" t="s">
        <v>1215</v>
      </c>
      <c r="F437" s="832" t="s">
        <v>1186</v>
      </c>
      <c r="G437" s="832" t="s">
        <v>1222</v>
      </c>
      <c r="H437" s="832" t="s">
        <v>583</v>
      </c>
      <c r="I437" s="832" t="s">
        <v>1823</v>
      </c>
      <c r="J437" s="832" t="s">
        <v>1824</v>
      </c>
      <c r="K437" s="832" t="s">
        <v>1825</v>
      </c>
      <c r="L437" s="835">
        <v>600</v>
      </c>
      <c r="M437" s="835">
        <v>600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11</v>
      </c>
      <c r="B438" s="832" t="s">
        <v>1183</v>
      </c>
      <c r="C438" s="832" t="s">
        <v>1189</v>
      </c>
      <c r="D438" s="833" t="s">
        <v>2119</v>
      </c>
      <c r="E438" s="834" t="s">
        <v>1215</v>
      </c>
      <c r="F438" s="832" t="s">
        <v>1186</v>
      </c>
      <c r="G438" s="832" t="s">
        <v>1222</v>
      </c>
      <c r="H438" s="832" t="s">
        <v>583</v>
      </c>
      <c r="I438" s="832" t="s">
        <v>1826</v>
      </c>
      <c r="J438" s="832" t="s">
        <v>1827</v>
      </c>
      <c r="K438" s="832" t="s">
        <v>1828</v>
      </c>
      <c r="L438" s="835">
        <v>180</v>
      </c>
      <c r="M438" s="835">
        <v>180</v>
      </c>
      <c r="N438" s="832">
        <v>1</v>
      </c>
      <c r="O438" s="836">
        <v>1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11</v>
      </c>
      <c r="B439" s="832" t="s">
        <v>1183</v>
      </c>
      <c r="C439" s="832" t="s">
        <v>1189</v>
      </c>
      <c r="D439" s="833" t="s">
        <v>2119</v>
      </c>
      <c r="E439" s="834" t="s">
        <v>1215</v>
      </c>
      <c r="F439" s="832" t="s">
        <v>1186</v>
      </c>
      <c r="G439" s="832" t="s">
        <v>1222</v>
      </c>
      <c r="H439" s="832" t="s">
        <v>583</v>
      </c>
      <c r="I439" s="832" t="s">
        <v>1829</v>
      </c>
      <c r="J439" s="832" t="s">
        <v>1830</v>
      </c>
      <c r="K439" s="832" t="s">
        <v>1831</v>
      </c>
      <c r="L439" s="835">
        <v>3000</v>
      </c>
      <c r="M439" s="835">
        <v>3000</v>
      </c>
      <c r="N439" s="832">
        <v>1</v>
      </c>
      <c r="O439" s="836">
        <v>1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11</v>
      </c>
      <c r="B440" s="832" t="s">
        <v>1183</v>
      </c>
      <c r="C440" s="832" t="s">
        <v>1189</v>
      </c>
      <c r="D440" s="833" t="s">
        <v>2119</v>
      </c>
      <c r="E440" s="834" t="s">
        <v>1215</v>
      </c>
      <c r="F440" s="832" t="s">
        <v>1186</v>
      </c>
      <c r="G440" s="832" t="s">
        <v>1246</v>
      </c>
      <c r="H440" s="832" t="s">
        <v>583</v>
      </c>
      <c r="I440" s="832" t="s">
        <v>1247</v>
      </c>
      <c r="J440" s="832" t="s">
        <v>1248</v>
      </c>
      <c r="K440" s="832" t="s">
        <v>1249</v>
      </c>
      <c r="L440" s="835">
        <v>200</v>
      </c>
      <c r="M440" s="835">
        <v>2000</v>
      </c>
      <c r="N440" s="832">
        <v>10</v>
      </c>
      <c r="O440" s="836">
        <v>5</v>
      </c>
      <c r="P440" s="835">
        <v>2000</v>
      </c>
      <c r="Q440" s="837">
        <v>1</v>
      </c>
      <c r="R440" s="832">
        <v>10</v>
      </c>
      <c r="S440" s="837">
        <v>1</v>
      </c>
      <c r="T440" s="836">
        <v>5</v>
      </c>
      <c r="U440" s="838">
        <v>1</v>
      </c>
    </row>
    <row r="441" spans="1:21" ht="14.4" customHeight="1" x14ac:dyDescent="0.3">
      <c r="A441" s="831">
        <v>11</v>
      </c>
      <c r="B441" s="832" t="s">
        <v>1183</v>
      </c>
      <c r="C441" s="832" t="s">
        <v>1189</v>
      </c>
      <c r="D441" s="833" t="s">
        <v>2119</v>
      </c>
      <c r="E441" s="834" t="s">
        <v>1215</v>
      </c>
      <c r="F441" s="832" t="s">
        <v>1186</v>
      </c>
      <c r="G441" s="832" t="s">
        <v>1246</v>
      </c>
      <c r="H441" s="832" t="s">
        <v>583</v>
      </c>
      <c r="I441" s="832" t="s">
        <v>1264</v>
      </c>
      <c r="J441" s="832" t="s">
        <v>1265</v>
      </c>
      <c r="K441" s="832" t="s">
        <v>1266</v>
      </c>
      <c r="L441" s="835">
        <v>278.75</v>
      </c>
      <c r="M441" s="835">
        <v>1672.5</v>
      </c>
      <c r="N441" s="832">
        <v>6</v>
      </c>
      <c r="O441" s="836">
        <v>3</v>
      </c>
      <c r="P441" s="835">
        <v>1672.5</v>
      </c>
      <c r="Q441" s="837">
        <v>1</v>
      </c>
      <c r="R441" s="832">
        <v>6</v>
      </c>
      <c r="S441" s="837">
        <v>1</v>
      </c>
      <c r="T441" s="836">
        <v>3</v>
      </c>
      <c r="U441" s="838">
        <v>1</v>
      </c>
    </row>
    <row r="442" spans="1:21" ht="14.4" customHeight="1" x14ac:dyDescent="0.3">
      <c r="A442" s="831">
        <v>11</v>
      </c>
      <c r="B442" s="832" t="s">
        <v>1183</v>
      </c>
      <c r="C442" s="832" t="s">
        <v>1189</v>
      </c>
      <c r="D442" s="833" t="s">
        <v>2119</v>
      </c>
      <c r="E442" s="834" t="s">
        <v>1215</v>
      </c>
      <c r="F442" s="832" t="s">
        <v>1186</v>
      </c>
      <c r="G442" s="832" t="s">
        <v>1246</v>
      </c>
      <c r="H442" s="832" t="s">
        <v>583</v>
      </c>
      <c r="I442" s="832" t="s">
        <v>1674</v>
      </c>
      <c r="J442" s="832" t="s">
        <v>1675</v>
      </c>
      <c r="K442" s="832" t="s">
        <v>1676</v>
      </c>
      <c r="L442" s="835">
        <v>5000</v>
      </c>
      <c r="M442" s="835">
        <v>5000</v>
      </c>
      <c r="N442" s="832">
        <v>1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11</v>
      </c>
      <c r="B443" s="832" t="s">
        <v>1183</v>
      </c>
      <c r="C443" s="832" t="s">
        <v>1189</v>
      </c>
      <c r="D443" s="833" t="s">
        <v>2119</v>
      </c>
      <c r="E443" s="834" t="s">
        <v>1215</v>
      </c>
      <c r="F443" s="832" t="s">
        <v>1186</v>
      </c>
      <c r="G443" s="832" t="s">
        <v>1337</v>
      </c>
      <c r="H443" s="832" t="s">
        <v>583</v>
      </c>
      <c r="I443" s="832" t="s">
        <v>1338</v>
      </c>
      <c r="J443" s="832" t="s">
        <v>1339</v>
      </c>
      <c r="K443" s="832" t="s">
        <v>1340</v>
      </c>
      <c r="L443" s="835">
        <v>1659.44</v>
      </c>
      <c r="M443" s="835">
        <v>23232.160000000003</v>
      </c>
      <c r="N443" s="832">
        <v>14</v>
      </c>
      <c r="O443" s="836">
        <v>12</v>
      </c>
      <c r="P443" s="835">
        <v>19913.280000000002</v>
      </c>
      <c r="Q443" s="837">
        <v>0.8571428571428571</v>
      </c>
      <c r="R443" s="832">
        <v>12</v>
      </c>
      <c r="S443" s="837">
        <v>0.8571428571428571</v>
      </c>
      <c r="T443" s="836">
        <v>10</v>
      </c>
      <c r="U443" s="838">
        <v>0.83333333333333337</v>
      </c>
    </row>
    <row r="444" spans="1:21" ht="14.4" customHeight="1" x14ac:dyDescent="0.3">
      <c r="A444" s="831">
        <v>11</v>
      </c>
      <c r="B444" s="832" t="s">
        <v>1183</v>
      </c>
      <c r="C444" s="832" t="s">
        <v>1189</v>
      </c>
      <c r="D444" s="833" t="s">
        <v>2119</v>
      </c>
      <c r="E444" s="834" t="s">
        <v>1216</v>
      </c>
      <c r="F444" s="832" t="s">
        <v>1184</v>
      </c>
      <c r="G444" s="832" t="s">
        <v>1832</v>
      </c>
      <c r="H444" s="832" t="s">
        <v>583</v>
      </c>
      <c r="I444" s="832" t="s">
        <v>1833</v>
      </c>
      <c r="J444" s="832" t="s">
        <v>1834</v>
      </c>
      <c r="K444" s="832" t="s">
        <v>1835</v>
      </c>
      <c r="L444" s="835">
        <v>0</v>
      </c>
      <c r="M444" s="835">
        <v>0</v>
      </c>
      <c r="N444" s="832">
        <v>3</v>
      </c>
      <c r="O444" s="836">
        <v>0.5</v>
      </c>
      <c r="P444" s="835">
        <v>0</v>
      </c>
      <c r="Q444" s="837"/>
      <c r="R444" s="832">
        <v>3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11</v>
      </c>
      <c r="B445" s="832" t="s">
        <v>1183</v>
      </c>
      <c r="C445" s="832" t="s">
        <v>1189</v>
      </c>
      <c r="D445" s="833" t="s">
        <v>2119</v>
      </c>
      <c r="E445" s="834" t="s">
        <v>1216</v>
      </c>
      <c r="F445" s="832" t="s">
        <v>1184</v>
      </c>
      <c r="G445" s="832" t="s">
        <v>1273</v>
      </c>
      <c r="H445" s="832" t="s">
        <v>583</v>
      </c>
      <c r="I445" s="832" t="s">
        <v>1274</v>
      </c>
      <c r="J445" s="832" t="s">
        <v>1275</v>
      </c>
      <c r="K445" s="832" t="s">
        <v>1276</v>
      </c>
      <c r="L445" s="835">
        <v>52.87</v>
      </c>
      <c r="M445" s="835">
        <v>211.48</v>
      </c>
      <c r="N445" s="832">
        <v>4</v>
      </c>
      <c r="O445" s="836">
        <v>3.5</v>
      </c>
      <c r="P445" s="835">
        <v>105.74</v>
      </c>
      <c r="Q445" s="837">
        <v>0.5</v>
      </c>
      <c r="R445" s="832">
        <v>2</v>
      </c>
      <c r="S445" s="837">
        <v>0.5</v>
      </c>
      <c r="T445" s="836">
        <v>1.5</v>
      </c>
      <c r="U445" s="838">
        <v>0.42857142857142855</v>
      </c>
    </row>
    <row r="446" spans="1:21" ht="14.4" customHeight="1" x14ac:dyDescent="0.3">
      <c r="A446" s="831">
        <v>11</v>
      </c>
      <c r="B446" s="832" t="s">
        <v>1183</v>
      </c>
      <c r="C446" s="832" t="s">
        <v>1189</v>
      </c>
      <c r="D446" s="833" t="s">
        <v>2119</v>
      </c>
      <c r="E446" s="834" t="s">
        <v>1216</v>
      </c>
      <c r="F446" s="832" t="s">
        <v>1184</v>
      </c>
      <c r="G446" s="832" t="s">
        <v>1293</v>
      </c>
      <c r="H446" s="832" t="s">
        <v>583</v>
      </c>
      <c r="I446" s="832" t="s">
        <v>1294</v>
      </c>
      <c r="J446" s="832" t="s">
        <v>1295</v>
      </c>
      <c r="K446" s="832" t="s">
        <v>1296</v>
      </c>
      <c r="L446" s="835">
        <v>159.71</v>
      </c>
      <c r="M446" s="835">
        <v>1916.52</v>
      </c>
      <c r="N446" s="832">
        <v>12</v>
      </c>
      <c r="O446" s="836">
        <v>4</v>
      </c>
      <c r="P446" s="835">
        <v>1437.3899999999999</v>
      </c>
      <c r="Q446" s="837">
        <v>0.74999999999999989</v>
      </c>
      <c r="R446" s="832">
        <v>9</v>
      </c>
      <c r="S446" s="837">
        <v>0.75</v>
      </c>
      <c r="T446" s="836">
        <v>3</v>
      </c>
      <c r="U446" s="838">
        <v>0.75</v>
      </c>
    </row>
    <row r="447" spans="1:21" ht="14.4" customHeight="1" x14ac:dyDescent="0.3">
      <c r="A447" s="831">
        <v>11</v>
      </c>
      <c r="B447" s="832" t="s">
        <v>1183</v>
      </c>
      <c r="C447" s="832" t="s">
        <v>1189</v>
      </c>
      <c r="D447" s="833" t="s">
        <v>2119</v>
      </c>
      <c r="E447" s="834" t="s">
        <v>1216</v>
      </c>
      <c r="F447" s="832" t="s">
        <v>1184</v>
      </c>
      <c r="G447" s="832" t="s">
        <v>1836</v>
      </c>
      <c r="H447" s="832" t="s">
        <v>583</v>
      </c>
      <c r="I447" s="832" t="s">
        <v>1837</v>
      </c>
      <c r="J447" s="832" t="s">
        <v>1838</v>
      </c>
      <c r="K447" s="832" t="s">
        <v>1839</v>
      </c>
      <c r="L447" s="835">
        <v>76.180000000000007</v>
      </c>
      <c r="M447" s="835">
        <v>152.36000000000001</v>
      </c>
      <c r="N447" s="832">
        <v>2</v>
      </c>
      <c r="O447" s="836">
        <v>1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11</v>
      </c>
      <c r="B448" s="832" t="s">
        <v>1183</v>
      </c>
      <c r="C448" s="832" t="s">
        <v>1189</v>
      </c>
      <c r="D448" s="833" t="s">
        <v>2119</v>
      </c>
      <c r="E448" s="834" t="s">
        <v>1216</v>
      </c>
      <c r="F448" s="832" t="s">
        <v>1184</v>
      </c>
      <c r="G448" s="832" t="s">
        <v>1748</v>
      </c>
      <c r="H448" s="832" t="s">
        <v>583</v>
      </c>
      <c r="I448" s="832" t="s">
        <v>1840</v>
      </c>
      <c r="J448" s="832" t="s">
        <v>1841</v>
      </c>
      <c r="K448" s="832" t="s">
        <v>843</v>
      </c>
      <c r="L448" s="835">
        <v>58.62</v>
      </c>
      <c r="M448" s="835">
        <v>58.62</v>
      </c>
      <c r="N448" s="832">
        <v>1</v>
      </c>
      <c r="O448" s="836">
        <v>0.5</v>
      </c>
      <c r="P448" s="835">
        <v>58.62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11</v>
      </c>
      <c r="B449" s="832" t="s">
        <v>1183</v>
      </c>
      <c r="C449" s="832" t="s">
        <v>1189</v>
      </c>
      <c r="D449" s="833" t="s">
        <v>2119</v>
      </c>
      <c r="E449" s="834" t="s">
        <v>1216</v>
      </c>
      <c r="F449" s="832" t="s">
        <v>1184</v>
      </c>
      <c r="G449" s="832" t="s">
        <v>1301</v>
      </c>
      <c r="H449" s="832" t="s">
        <v>583</v>
      </c>
      <c r="I449" s="832" t="s">
        <v>1302</v>
      </c>
      <c r="J449" s="832" t="s">
        <v>1303</v>
      </c>
      <c r="K449" s="832" t="s">
        <v>1304</v>
      </c>
      <c r="L449" s="835">
        <v>1776.68</v>
      </c>
      <c r="M449" s="835">
        <v>1776.68</v>
      </c>
      <c r="N449" s="832">
        <v>1</v>
      </c>
      <c r="O449" s="836">
        <v>0.5</v>
      </c>
      <c r="P449" s="835">
        <v>1776.68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11</v>
      </c>
      <c r="B450" s="832" t="s">
        <v>1183</v>
      </c>
      <c r="C450" s="832" t="s">
        <v>1189</v>
      </c>
      <c r="D450" s="833" t="s">
        <v>2119</v>
      </c>
      <c r="E450" s="834" t="s">
        <v>1216</v>
      </c>
      <c r="F450" s="832" t="s">
        <v>1184</v>
      </c>
      <c r="G450" s="832" t="s">
        <v>1370</v>
      </c>
      <c r="H450" s="832" t="s">
        <v>583</v>
      </c>
      <c r="I450" s="832" t="s">
        <v>1842</v>
      </c>
      <c r="J450" s="832" t="s">
        <v>750</v>
      </c>
      <c r="K450" s="832" t="s">
        <v>1372</v>
      </c>
      <c r="L450" s="835">
        <v>38.56</v>
      </c>
      <c r="M450" s="835">
        <v>38.56</v>
      </c>
      <c r="N450" s="832">
        <v>1</v>
      </c>
      <c r="O450" s="836">
        <v>0.5</v>
      </c>
      <c r="P450" s="835">
        <v>38.56</v>
      </c>
      <c r="Q450" s="837">
        <v>1</v>
      </c>
      <c r="R450" s="832">
        <v>1</v>
      </c>
      <c r="S450" s="837">
        <v>1</v>
      </c>
      <c r="T450" s="836">
        <v>0.5</v>
      </c>
      <c r="U450" s="838">
        <v>1</v>
      </c>
    </row>
    <row r="451" spans="1:21" ht="14.4" customHeight="1" x14ac:dyDescent="0.3">
      <c r="A451" s="831">
        <v>11</v>
      </c>
      <c r="B451" s="832" t="s">
        <v>1183</v>
      </c>
      <c r="C451" s="832" t="s">
        <v>1189</v>
      </c>
      <c r="D451" s="833" t="s">
        <v>2119</v>
      </c>
      <c r="E451" s="834" t="s">
        <v>1216</v>
      </c>
      <c r="F451" s="832" t="s">
        <v>1184</v>
      </c>
      <c r="G451" s="832" t="s">
        <v>1305</v>
      </c>
      <c r="H451" s="832" t="s">
        <v>618</v>
      </c>
      <c r="I451" s="832" t="s">
        <v>1159</v>
      </c>
      <c r="J451" s="832" t="s">
        <v>1160</v>
      </c>
      <c r="K451" s="832" t="s">
        <v>1161</v>
      </c>
      <c r="L451" s="835">
        <v>70.48</v>
      </c>
      <c r="M451" s="835">
        <v>70.48</v>
      </c>
      <c r="N451" s="832">
        <v>1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11</v>
      </c>
      <c r="B452" s="832" t="s">
        <v>1183</v>
      </c>
      <c r="C452" s="832" t="s">
        <v>1189</v>
      </c>
      <c r="D452" s="833" t="s">
        <v>2119</v>
      </c>
      <c r="E452" s="834" t="s">
        <v>1216</v>
      </c>
      <c r="F452" s="832" t="s">
        <v>1184</v>
      </c>
      <c r="G452" s="832" t="s">
        <v>1305</v>
      </c>
      <c r="H452" s="832" t="s">
        <v>618</v>
      </c>
      <c r="I452" s="832" t="s">
        <v>1843</v>
      </c>
      <c r="J452" s="832" t="s">
        <v>1160</v>
      </c>
      <c r="K452" s="832" t="s">
        <v>1844</v>
      </c>
      <c r="L452" s="835">
        <v>46.99</v>
      </c>
      <c r="M452" s="835">
        <v>46.99</v>
      </c>
      <c r="N452" s="832">
        <v>1</v>
      </c>
      <c r="O452" s="836">
        <v>1</v>
      </c>
      <c r="P452" s="835">
        <v>46.99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11</v>
      </c>
      <c r="B453" s="832" t="s">
        <v>1183</v>
      </c>
      <c r="C453" s="832" t="s">
        <v>1189</v>
      </c>
      <c r="D453" s="833" t="s">
        <v>2119</v>
      </c>
      <c r="E453" s="834" t="s">
        <v>1216</v>
      </c>
      <c r="F453" s="832" t="s">
        <v>1184</v>
      </c>
      <c r="G453" s="832" t="s">
        <v>1229</v>
      </c>
      <c r="H453" s="832" t="s">
        <v>618</v>
      </c>
      <c r="I453" s="832" t="s">
        <v>1029</v>
      </c>
      <c r="J453" s="832" t="s">
        <v>652</v>
      </c>
      <c r="K453" s="832" t="s">
        <v>1030</v>
      </c>
      <c r="L453" s="835">
        <v>736.33</v>
      </c>
      <c r="M453" s="835">
        <v>1472.66</v>
      </c>
      <c r="N453" s="832">
        <v>2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11</v>
      </c>
      <c r="B454" s="832" t="s">
        <v>1183</v>
      </c>
      <c r="C454" s="832" t="s">
        <v>1189</v>
      </c>
      <c r="D454" s="833" t="s">
        <v>2119</v>
      </c>
      <c r="E454" s="834" t="s">
        <v>1216</v>
      </c>
      <c r="F454" s="832" t="s">
        <v>1184</v>
      </c>
      <c r="G454" s="832" t="s">
        <v>1229</v>
      </c>
      <c r="H454" s="832" t="s">
        <v>618</v>
      </c>
      <c r="I454" s="832" t="s">
        <v>1033</v>
      </c>
      <c r="J454" s="832" t="s">
        <v>652</v>
      </c>
      <c r="K454" s="832" t="s">
        <v>1034</v>
      </c>
      <c r="L454" s="835">
        <v>490.89</v>
      </c>
      <c r="M454" s="835">
        <v>981.78</v>
      </c>
      <c r="N454" s="832">
        <v>2</v>
      </c>
      <c r="O454" s="836">
        <v>2</v>
      </c>
      <c r="P454" s="835">
        <v>490.89</v>
      </c>
      <c r="Q454" s="837">
        <v>0.5</v>
      </c>
      <c r="R454" s="832">
        <v>1</v>
      </c>
      <c r="S454" s="837">
        <v>0.5</v>
      </c>
      <c r="T454" s="836">
        <v>1</v>
      </c>
      <c r="U454" s="838">
        <v>0.5</v>
      </c>
    </row>
    <row r="455" spans="1:21" ht="14.4" customHeight="1" x14ac:dyDescent="0.3">
      <c r="A455" s="831">
        <v>11</v>
      </c>
      <c r="B455" s="832" t="s">
        <v>1183</v>
      </c>
      <c r="C455" s="832" t="s">
        <v>1189</v>
      </c>
      <c r="D455" s="833" t="s">
        <v>2119</v>
      </c>
      <c r="E455" s="834" t="s">
        <v>1216</v>
      </c>
      <c r="F455" s="832" t="s">
        <v>1184</v>
      </c>
      <c r="G455" s="832" t="s">
        <v>1230</v>
      </c>
      <c r="H455" s="832" t="s">
        <v>618</v>
      </c>
      <c r="I455" s="832" t="s">
        <v>1065</v>
      </c>
      <c r="J455" s="832" t="s">
        <v>681</v>
      </c>
      <c r="K455" s="832" t="s">
        <v>683</v>
      </c>
      <c r="L455" s="835">
        <v>0</v>
      </c>
      <c r="M455" s="835">
        <v>0</v>
      </c>
      <c r="N455" s="832">
        <v>2</v>
      </c>
      <c r="O455" s="836">
        <v>1.5</v>
      </c>
      <c r="P455" s="835">
        <v>0</v>
      </c>
      <c r="Q455" s="837"/>
      <c r="R455" s="832">
        <v>1</v>
      </c>
      <c r="S455" s="837">
        <v>0.5</v>
      </c>
      <c r="T455" s="836">
        <v>1</v>
      </c>
      <c r="U455" s="838">
        <v>0.66666666666666663</v>
      </c>
    </row>
    <row r="456" spans="1:21" ht="14.4" customHeight="1" x14ac:dyDescent="0.3">
      <c r="A456" s="831">
        <v>11</v>
      </c>
      <c r="B456" s="832" t="s">
        <v>1183</v>
      </c>
      <c r="C456" s="832" t="s">
        <v>1189</v>
      </c>
      <c r="D456" s="833" t="s">
        <v>2119</v>
      </c>
      <c r="E456" s="834" t="s">
        <v>1216</v>
      </c>
      <c r="F456" s="832" t="s">
        <v>1184</v>
      </c>
      <c r="G456" s="832" t="s">
        <v>1375</v>
      </c>
      <c r="H456" s="832" t="s">
        <v>583</v>
      </c>
      <c r="I456" s="832" t="s">
        <v>1845</v>
      </c>
      <c r="J456" s="832" t="s">
        <v>698</v>
      </c>
      <c r="K456" s="832" t="s">
        <v>1846</v>
      </c>
      <c r="L456" s="835">
        <v>31.32</v>
      </c>
      <c r="M456" s="835">
        <v>31.32</v>
      </c>
      <c r="N456" s="832">
        <v>1</v>
      </c>
      <c r="O456" s="836">
        <v>1</v>
      </c>
      <c r="P456" s="835">
        <v>31.32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11</v>
      </c>
      <c r="B457" s="832" t="s">
        <v>1183</v>
      </c>
      <c r="C457" s="832" t="s">
        <v>1189</v>
      </c>
      <c r="D457" s="833" t="s">
        <v>2119</v>
      </c>
      <c r="E457" s="834" t="s">
        <v>1216</v>
      </c>
      <c r="F457" s="832" t="s">
        <v>1184</v>
      </c>
      <c r="G457" s="832" t="s">
        <v>1375</v>
      </c>
      <c r="H457" s="832" t="s">
        <v>583</v>
      </c>
      <c r="I457" s="832" t="s">
        <v>1847</v>
      </c>
      <c r="J457" s="832" t="s">
        <v>1377</v>
      </c>
      <c r="K457" s="832" t="s">
        <v>1846</v>
      </c>
      <c r="L457" s="835">
        <v>31.32</v>
      </c>
      <c r="M457" s="835">
        <v>31.32</v>
      </c>
      <c r="N457" s="832">
        <v>1</v>
      </c>
      <c r="O457" s="836">
        <v>1</v>
      </c>
      <c r="P457" s="835"/>
      <c r="Q457" s="837">
        <v>0</v>
      </c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11</v>
      </c>
      <c r="B458" s="832" t="s">
        <v>1183</v>
      </c>
      <c r="C458" s="832" t="s">
        <v>1189</v>
      </c>
      <c r="D458" s="833" t="s">
        <v>2119</v>
      </c>
      <c r="E458" s="834" t="s">
        <v>1216</v>
      </c>
      <c r="F458" s="832" t="s">
        <v>1184</v>
      </c>
      <c r="G458" s="832" t="s">
        <v>1375</v>
      </c>
      <c r="H458" s="832" t="s">
        <v>583</v>
      </c>
      <c r="I458" s="832" t="s">
        <v>1775</v>
      </c>
      <c r="J458" s="832" t="s">
        <v>1377</v>
      </c>
      <c r="K458" s="832" t="s">
        <v>1776</v>
      </c>
      <c r="L458" s="835">
        <v>93.96</v>
      </c>
      <c r="M458" s="835">
        <v>93.96</v>
      </c>
      <c r="N458" s="832">
        <v>1</v>
      </c>
      <c r="O458" s="836">
        <v>1</v>
      </c>
      <c r="P458" s="835">
        <v>93.96</v>
      </c>
      <c r="Q458" s="837">
        <v>1</v>
      </c>
      <c r="R458" s="832">
        <v>1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11</v>
      </c>
      <c r="B459" s="832" t="s">
        <v>1183</v>
      </c>
      <c r="C459" s="832" t="s">
        <v>1189</v>
      </c>
      <c r="D459" s="833" t="s">
        <v>2119</v>
      </c>
      <c r="E459" s="834" t="s">
        <v>1216</v>
      </c>
      <c r="F459" s="832" t="s">
        <v>1184</v>
      </c>
      <c r="G459" s="832" t="s">
        <v>1317</v>
      </c>
      <c r="H459" s="832" t="s">
        <v>583</v>
      </c>
      <c r="I459" s="832" t="s">
        <v>1667</v>
      </c>
      <c r="J459" s="832" t="s">
        <v>1550</v>
      </c>
      <c r="K459" s="832" t="s">
        <v>1668</v>
      </c>
      <c r="L459" s="835">
        <v>50.32</v>
      </c>
      <c r="M459" s="835">
        <v>150.96</v>
      </c>
      <c r="N459" s="832">
        <v>3</v>
      </c>
      <c r="O459" s="836">
        <v>0.5</v>
      </c>
      <c r="P459" s="835">
        <v>150.96</v>
      </c>
      <c r="Q459" s="837">
        <v>1</v>
      </c>
      <c r="R459" s="832">
        <v>3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11</v>
      </c>
      <c r="B460" s="832" t="s">
        <v>1183</v>
      </c>
      <c r="C460" s="832" t="s">
        <v>1189</v>
      </c>
      <c r="D460" s="833" t="s">
        <v>2119</v>
      </c>
      <c r="E460" s="834" t="s">
        <v>1216</v>
      </c>
      <c r="F460" s="832" t="s">
        <v>1186</v>
      </c>
      <c r="G460" s="832" t="s">
        <v>1321</v>
      </c>
      <c r="H460" s="832" t="s">
        <v>583</v>
      </c>
      <c r="I460" s="832" t="s">
        <v>1322</v>
      </c>
      <c r="J460" s="832" t="s">
        <v>1323</v>
      </c>
      <c r="K460" s="832" t="s">
        <v>1324</v>
      </c>
      <c r="L460" s="835">
        <v>0</v>
      </c>
      <c r="M460" s="835">
        <v>0</v>
      </c>
      <c r="N460" s="832">
        <v>1</v>
      </c>
      <c r="O460" s="836">
        <v>1</v>
      </c>
      <c r="P460" s="835"/>
      <c r="Q460" s="837"/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11</v>
      </c>
      <c r="B461" s="832" t="s">
        <v>1183</v>
      </c>
      <c r="C461" s="832" t="s">
        <v>1189</v>
      </c>
      <c r="D461" s="833" t="s">
        <v>2119</v>
      </c>
      <c r="E461" s="834" t="s">
        <v>1216</v>
      </c>
      <c r="F461" s="832" t="s">
        <v>1186</v>
      </c>
      <c r="G461" s="832" t="s">
        <v>1392</v>
      </c>
      <c r="H461" s="832" t="s">
        <v>583</v>
      </c>
      <c r="I461" s="832" t="s">
        <v>1393</v>
      </c>
      <c r="J461" s="832" t="s">
        <v>1394</v>
      </c>
      <c r="K461" s="832" t="s">
        <v>1395</v>
      </c>
      <c r="L461" s="835">
        <v>0</v>
      </c>
      <c r="M461" s="835">
        <v>0</v>
      </c>
      <c r="N461" s="832">
        <v>3</v>
      </c>
      <c r="O461" s="836">
        <v>3</v>
      </c>
      <c r="P461" s="835">
        <v>0</v>
      </c>
      <c r="Q461" s="837"/>
      <c r="R461" s="832">
        <v>1</v>
      </c>
      <c r="S461" s="837">
        <v>0.33333333333333331</v>
      </c>
      <c r="T461" s="836">
        <v>1</v>
      </c>
      <c r="U461" s="838">
        <v>0.33333333333333331</v>
      </c>
    </row>
    <row r="462" spans="1:21" ht="14.4" customHeight="1" x14ac:dyDescent="0.3">
      <c r="A462" s="831">
        <v>11</v>
      </c>
      <c r="B462" s="832" t="s">
        <v>1183</v>
      </c>
      <c r="C462" s="832" t="s">
        <v>1189</v>
      </c>
      <c r="D462" s="833" t="s">
        <v>2119</v>
      </c>
      <c r="E462" s="834" t="s">
        <v>1216</v>
      </c>
      <c r="F462" s="832" t="s">
        <v>1186</v>
      </c>
      <c r="G462" s="832" t="s">
        <v>1222</v>
      </c>
      <c r="H462" s="832" t="s">
        <v>583</v>
      </c>
      <c r="I462" s="832" t="s">
        <v>1223</v>
      </c>
      <c r="J462" s="832" t="s">
        <v>1224</v>
      </c>
      <c r="K462" s="832" t="s">
        <v>1225</v>
      </c>
      <c r="L462" s="835">
        <v>500</v>
      </c>
      <c r="M462" s="835">
        <v>500</v>
      </c>
      <c r="N462" s="832">
        <v>1</v>
      </c>
      <c r="O462" s="836">
        <v>1</v>
      </c>
      <c r="P462" s="835">
        <v>500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11</v>
      </c>
      <c r="B463" s="832" t="s">
        <v>1183</v>
      </c>
      <c r="C463" s="832" t="s">
        <v>1189</v>
      </c>
      <c r="D463" s="833" t="s">
        <v>2119</v>
      </c>
      <c r="E463" s="834" t="s">
        <v>1216</v>
      </c>
      <c r="F463" s="832" t="s">
        <v>1186</v>
      </c>
      <c r="G463" s="832" t="s">
        <v>1222</v>
      </c>
      <c r="H463" s="832" t="s">
        <v>583</v>
      </c>
      <c r="I463" s="832" t="s">
        <v>1408</v>
      </c>
      <c r="J463" s="832" t="s">
        <v>1409</v>
      </c>
      <c r="K463" s="832" t="s">
        <v>1410</v>
      </c>
      <c r="L463" s="835">
        <v>249.37</v>
      </c>
      <c r="M463" s="835">
        <v>748.11</v>
      </c>
      <c r="N463" s="832">
        <v>3</v>
      </c>
      <c r="O463" s="836">
        <v>3</v>
      </c>
      <c r="P463" s="835">
        <v>498.74</v>
      </c>
      <c r="Q463" s="837">
        <v>0.66666666666666663</v>
      </c>
      <c r="R463" s="832">
        <v>2</v>
      </c>
      <c r="S463" s="837">
        <v>0.66666666666666663</v>
      </c>
      <c r="T463" s="836">
        <v>2</v>
      </c>
      <c r="U463" s="838">
        <v>0.66666666666666663</v>
      </c>
    </row>
    <row r="464" spans="1:21" ht="14.4" customHeight="1" x14ac:dyDescent="0.3">
      <c r="A464" s="831">
        <v>11</v>
      </c>
      <c r="B464" s="832" t="s">
        <v>1183</v>
      </c>
      <c r="C464" s="832" t="s">
        <v>1189</v>
      </c>
      <c r="D464" s="833" t="s">
        <v>2119</v>
      </c>
      <c r="E464" s="834" t="s">
        <v>1216</v>
      </c>
      <c r="F464" s="832" t="s">
        <v>1186</v>
      </c>
      <c r="G464" s="832" t="s">
        <v>1222</v>
      </c>
      <c r="H464" s="832" t="s">
        <v>583</v>
      </c>
      <c r="I464" s="832" t="s">
        <v>1414</v>
      </c>
      <c r="J464" s="832" t="s">
        <v>1415</v>
      </c>
      <c r="K464" s="832" t="s">
        <v>1416</v>
      </c>
      <c r="L464" s="835">
        <v>350</v>
      </c>
      <c r="M464" s="835">
        <v>350</v>
      </c>
      <c r="N464" s="832">
        <v>1</v>
      </c>
      <c r="O464" s="836">
        <v>1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11</v>
      </c>
      <c r="B465" s="832" t="s">
        <v>1183</v>
      </c>
      <c r="C465" s="832" t="s">
        <v>1189</v>
      </c>
      <c r="D465" s="833" t="s">
        <v>2119</v>
      </c>
      <c r="E465" s="834" t="s">
        <v>1216</v>
      </c>
      <c r="F465" s="832" t="s">
        <v>1186</v>
      </c>
      <c r="G465" s="832" t="s">
        <v>1246</v>
      </c>
      <c r="H465" s="832" t="s">
        <v>583</v>
      </c>
      <c r="I465" s="832" t="s">
        <v>1247</v>
      </c>
      <c r="J465" s="832" t="s">
        <v>1248</v>
      </c>
      <c r="K465" s="832" t="s">
        <v>1249</v>
      </c>
      <c r="L465" s="835">
        <v>200</v>
      </c>
      <c r="M465" s="835">
        <v>1600</v>
      </c>
      <c r="N465" s="832">
        <v>8</v>
      </c>
      <c r="O465" s="836">
        <v>4</v>
      </c>
      <c r="P465" s="835">
        <v>1600</v>
      </c>
      <c r="Q465" s="837">
        <v>1</v>
      </c>
      <c r="R465" s="832">
        <v>8</v>
      </c>
      <c r="S465" s="837">
        <v>1</v>
      </c>
      <c r="T465" s="836">
        <v>4</v>
      </c>
      <c r="U465" s="838">
        <v>1</v>
      </c>
    </row>
    <row r="466" spans="1:21" ht="14.4" customHeight="1" x14ac:dyDescent="0.3">
      <c r="A466" s="831">
        <v>11</v>
      </c>
      <c r="B466" s="832" t="s">
        <v>1183</v>
      </c>
      <c r="C466" s="832" t="s">
        <v>1189</v>
      </c>
      <c r="D466" s="833" t="s">
        <v>2119</v>
      </c>
      <c r="E466" s="834" t="s">
        <v>1216</v>
      </c>
      <c r="F466" s="832" t="s">
        <v>1186</v>
      </c>
      <c r="G466" s="832" t="s">
        <v>1246</v>
      </c>
      <c r="H466" s="832" t="s">
        <v>583</v>
      </c>
      <c r="I466" s="832" t="s">
        <v>1264</v>
      </c>
      <c r="J466" s="832" t="s">
        <v>1265</v>
      </c>
      <c r="K466" s="832" t="s">
        <v>1266</v>
      </c>
      <c r="L466" s="835">
        <v>278.75</v>
      </c>
      <c r="M466" s="835">
        <v>1672.5</v>
      </c>
      <c r="N466" s="832">
        <v>6</v>
      </c>
      <c r="O466" s="836">
        <v>3</v>
      </c>
      <c r="P466" s="835">
        <v>1115</v>
      </c>
      <c r="Q466" s="837">
        <v>0.66666666666666663</v>
      </c>
      <c r="R466" s="832">
        <v>4</v>
      </c>
      <c r="S466" s="837">
        <v>0.66666666666666663</v>
      </c>
      <c r="T466" s="836">
        <v>2</v>
      </c>
      <c r="U466" s="838">
        <v>0.66666666666666663</v>
      </c>
    </row>
    <row r="467" spans="1:21" ht="14.4" customHeight="1" x14ac:dyDescent="0.3">
      <c r="A467" s="831">
        <v>11</v>
      </c>
      <c r="B467" s="832" t="s">
        <v>1183</v>
      </c>
      <c r="C467" s="832" t="s">
        <v>1189</v>
      </c>
      <c r="D467" s="833" t="s">
        <v>2119</v>
      </c>
      <c r="E467" s="834" t="s">
        <v>1216</v>
      </c>
      <c r="F467" s="832" t="s">
        <v>1186</v>
      </c>
      <c r="G467" s="832" t="s">
        <v>1337</v>
      </c>
      <c r="H467" s="832" t="s">
        <v>583</v>
      </c>
      <c r="I467" s="832" t="s">
        <v>1848</v>
      </c>
      <c r="J467" s="832" t="s">
        <v>1849</v>
      </c>
      <c r="K467" s="832" t="s">
        <v>1850</v>
      </c>
      <c r="L467" s="835">
        <v>553.15</v>
      </c>
      <c r="M467" s="835">
        <v>3318.8999999999996</v>
      </c>
      <c r="N467" s="832">
        <v>6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11</v>
      </c>
      <c r="B468" s="832" t="s">
        <v>1183</v>
      </c>
      <c r="C468" s="832" t="s">
        <v>1189</v>
      </c>
      <c r="D468" s="833" t="s">
        <v>2119</v>
      </c>
      <c r="E468" s="834" t="s">
        <v>1216</v>
      </c>
      <c r="F468" s="832" t="s">
        <v>1186</v>
      </c>
      <c r="G468" s="832" t="s">
        <v>1337</v>
      </c>
      <c r="H468" s="832" t="s">
        <v>583</v>
      </c>
      <c r="I468" s="832" t="s">
        <v>1851</v>
      </c>
      <c r="J468" s="832" t="s">
        <v>1852</v>
      </c>
      <c r="K468" s="832" t="s">
        <v>1853</v>
      </c>
      <c r="L468" s="835">
        <v>1659.44</v>
      </c>
      <c r="M468" s="835">
        <v>1659.44</v>
      </c>
      <c r="N468" s="832">
        <v>1</v>
      </c>
      <c r="O468" s="836">
        <v>1</v>
      </c>
      <c r="P468" s="835">
        <v>1659.44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11</v>
      </c>
      <c r="B469" s="832" t="s">
        <v>1183</v>
      </c>
      <c r="C469" s="832" t="s">
        <v>1189</v>
      </c>
      <c r="D469" s="833" t="s">
        <v>2119</v>
      </c>
      <c r="E469" s="834" t="s">
        <v>1216</v>
      </c>
      <c r="F469" s="832" t="s">
        <v>1186</v>
      </c>
      <c r="G469" s="832" t="s">
        <v>1337</v>
      </c>
      <c r="H469" s="832" t="s">
        <v>583</v>
      </c>
      <c r="I469" s="832" t="s">
        <v>1338</v>
      </c>
      <c r="J469" s="832" t="s">
        <v>1339</v>
      </c>
      <c r="K469" s="832" t="s">
        <v>1340</v>
      </c>
      <c r="L469" s="835">
        <v>1659.44</v>
      </c>
      <c r="M469" s="835">
        <v>14934.960000000001</v>
      </c>
      <c r="N469" s="832">
        <v>9</v>
      </c>
      <c r="O469" s="836">
        <v>8</v>
      </c>
      <c r="P469" s="835">
        <v>13275.52</v>
      </c>
      <c r="Q469" s="837">
        <v>0.88888888888888884</v>
      </c>
      <c r="R469" s="832">
        <v>8</v>
      </c>
      <c r="S469" s="837">
        <v>0.88888888888888884</v>
      </c>
      <c r="T469" s="836">
        <v>7</v>
      </c>
      <c r="U469" s="838">
        <v>0.875</v>
      </c>
    </row>
    <row r="470" spans="1:21" ht="14.4" customHeight="1" x14ac:dyDescent="0.3">
      <c r="A470" s="831">
        <v>11</v>
      </c>
      <c r="B470" s="832" t="s">
        <v>1183</v>
      </c>
      <c r="C470" s="832" t="s">
        <v>1189</v>
      </c>
      <c r="D470" s="833" t="s">
        <v>2119</v>
      </c>
      <c r="E470" s="834" t="s">
        <v>1219</v>
      </c>
      <c r="F470" s="832" t="s">
        <v>1184</v>
      </c>
      <c r="G470" s="832" t="s">
        <v>1341</v>
      </c>
      <c r="H470" s="832" t="s">
        <v>583</v>
      </c>
      <c r="I470" s="832" t="s">
        <v>1342</v>
      </c>
      <c r="J470" s="832" t="s">
        <v>1343</v>
      </c>
      <c r="K470" s="832" t="s">
        <v>1344</v>
      </c>
      <c r="L470" s="835">
        <v>159.71</v>
      </c>
      <c r="M470" s="835">
        <v>958.26</v>
      </c>
      <c r="N470" s="832">
        <v>6</v>
      </c>
      <c r="O470" s="836">
        <v>1.5</v>
      </c>
      <c r="P470" s="835">
        <v>638.84</v>
      </c>
      <c r="Q470" s="837">
        <v>0.66666666666666674</v>
      </c>
      <c r="R470" s="832">
        <v>4</v>
      </c>
      <c r="S470" s="837">
        <v>0.66666666666666663</v>
      </c>
      <c r="T470" s="836">
        <v>1</v>
      </c>
      <c r="U470" s="838">
        <v>0.66666666666666663</v>
      </c>
    </row>
    <row r="471" spans="1:21" ht="14.4" customHeight="1" x14ac:dyDescent="0.3">
      <c r="A471" s="831">
        <v>11</v>
      </c>
      <c r="B471" s="832" t="s">
        <v>1183</v>
      </c>
      <c r="C471" s="832" t="s">
        <v>1189</v>
      </c>
      <c r="D471" s="833" t="s">
        <v>2119</v>
      </c>
      <c r="E471" s="834" t="s">
        <v>1219</v>
      </c>
      <c r="F471" s="832" t="s">
        <v>1184</v>
      </c>
      <c r="G471" s="832" t="s">
        <v>1854</v>
      </c>
      <c r="H471" s="832" t="s">
        <v>583</v>
      </c>
      <c r="I471" s="832" t="s">
        <v>1855</v>
      </c>
      <c r="J471" s="832" t="s">
        <v>1856</v>
      </c>
      <c r="K471" s="832" t="s">
        <v>1272</v>
      </c>
      <c r="L471" s="835">
        <v>39.17</v>
      </c>
      <c r="M471" s="835">
        <v>78.34</v>
      </c>
      <c r="N471" s="832">
        <v>2</v>
      </c>
      <c r="O471" s="836">
        <v>1</v>
      </c>
      <c r="P471" s="835">
        <v>78.34</v>
      </c>
      <c r="Q471" s="837">
        <v>1</v>
      </c>
      <c r="R471" s="832">
        <v>2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11</v>
      </c>
      <c r="B472" s="832" t="s">
        <v>1183</v>
      </c>
      <c r="C472" s="832" t="s">
        <v>1189</v>
      </c>
      <c r="D472" s="833" t="s">
        <v>2119</v>
      </c>
      <c r="E472" s="834" t="s">
        <v>1219</v>
      </c>
      <c r="F472" s="832" t="s">
        <v>1184</v>
      </c>
      <c r="G472" s="832" t="s">
        <v>1790</v>
      </c>
      <c r="H472" s="832" t="s">
        <v>583</v>
      </c>
      <c r="I472" s="832" t="s">
        <v>1857</v>
      </c>
      <c r="J472" s="832" t="s">
        <v>1792</v>
      </c>
      <c r="K472" s="832" t="s">
        <v>1858</v>
      </c>
      <c r="L472" s="835">
        <v>0</v>
      </c>
      <c r="M472" s="835">
        <v>0</v>
      </c>
      <c r="N472" s="832">
        <v>2</v>
      </c>
      <c r="O472" s="836">
        <v>1</v>
      </c>
      <c r="P472" s="835">
        <v>0</v>
      </c>
      <c r="Q472" s="837"/>
      <c r="R472" s="832">
        <v>2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11</v>
      </c>
      <c r="B473" s="832" t="s">
        <v>1183</v>
      </c>
      <c r="C473" s="832" t="s">
        <v>1189</v>
      </c>
      <c r="D473" s="833" t="s">
        <v>2119</v>
      </c>
      <c r="E473" s="834" t="s">
        <v>1219</v>
      </c>
      <c r="F473" s="832" t="s">
        <v>1184</v>
      </c>
      <c r="G473" s="832" t="s">
        <v>1273</v>
      </c>
      <c r="H473" s="832" t="s">
        <v>583</v>
      </c>
      <c r="I473" s="832" t="s">
        <v>1274</v>
      </c>
      <c r="J473" s="832" t="s">
        <v>1275</v>
      </c>
      <c r="K473" s="832" t="s">
        <v>1276</v>
      </c>
      <c r="L473" s="835">
        <v>52.87</v>
      </c>
      <c r="M473" s="835">
        <v>264.34999999999997</v>
      </c>
      <c r="N473" s="832">
        <v>5</v>
      </c>
      <c r="O473" s="836">
        <v>4</v>
      </c>
      <c r="P473" s="835">
        <v>158.60999999999999</v>
      </c>
      <c r="Q473" s="837">
        <v>0.6</v>
      </c>
      <c r="R473" s="832">
        <v>3</v>
      </c>
      <c r="S473" s="837">
        <v>0.6</v>
      </c>
      <c r="T473" s="836">
        <v>2</v>
      </c>
      <c r="U473" s="838">
        <v>0.5</v>
      </c>
    </row>
    <row r="474" spans="1:21" ht="14.4" customHeight="1" x14ac:dyDescent="0.3">
      <c r="A474" s="831">
        <v>11</v>
      </c>
      <c r="B474" s="832" t="s">
        <v>1183</v>
      </c>
      <c r="C474" s="832" t="s">
        <v>1189</v>
      </c>
      <c r="D474" s="833" t="s">
        <v>2119</v>
      </c>
      <c r="E474" s="834" t="s">
        <v>1219</v>
      </c>
      <c r="F474" s="832" t="s">
        <v>1184</v>
      </c>
      <c r="G474" s="832" t="s">
        <v>1273</v>
      </c>
      <c r="H474" s="832" t="s">
        <v>583</v>
      </c>
      <c r="I474" s="832" t="s">
        <v>1859</v>
      </c>
      <c r="J474" s="832" t="s">
        <v>1860</v>
      </c>
      <c r="K474" s="832" t="s">
        <v>1861</v>
      </c>
      <c r="L474" s="835">
        <v>39.020000000000003</v>
      </c>
      <c r="M474" s="835">
        <v>78.040000000000006</v>
      </c>
      <c r="N474" s="832">
        <v>2</v>
      </c>
      <c r="O474" s="836">
        <v>1</v>
      </c>
      <c r="P474" s="835">
        <v>78.040000000000006</v>
      </c>
      <c r="Q474" s="837">
        <v>1</v>
      </c>
      <c r="R474" s="832">
        <v>2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11</v>
      </c>
      <c r="B475" s="832" t="s">
        <v>1183</v>
      </c>
      <c r="C475" s="832" t="s">
        <v>1189</v>
      </c>
      <c r="D475" s="833" t="s">
        <v>2119</v>
      </c>
      <c r="E475" s="834" t="s">
        <v>1219</v>
      </c>
      <c r="F475" s="832" t="s">
        <v>1184</v>
      </c>
      <c r="G475" s="832" t="s">
        <v>1445</v>
      </c>
      <c r="H475" s="832" t="s">
        <v>583</v>
      </c>
      <c r="I475" s="832" t="s">
        <v>1446</v>
      </c>
      <c r="J475" s="832" t="s">
        <v>1447</v>
      </c>
      <c r="K475" s="832" t="s">
        <v>1448</v>
      </c>
      <c r="L475" s="835">
        <v>106.47</v>
      </c>
      <c r="M475" s="835">
        <v>1277.6399999999999</v>
      </c>
      <c r="N475" s="832">
        <v>12</v>
      </c>
      <c r="O475" s="836">
        <v>3.5</v>
      </c>
      <c r="P475" s="835">
        <v>532.34999999999991</v>
      </c>
      <c r="Q475" s="837">
        <v>0.41666666666666663</v>
      </c>
      <c r="R475" s="832">
        <v>5</v>
      </c>
      <c r="S475" s="837">
        <v>0.41666666666666669</v>
      </c>
      <c r="T475" s="836">
        <v>1</v>
      </c>
      <c r="U475" s="838">
        <v>0.2857142857142857</v>
      </c>
    </row>
    <row r="476" spans="1:21" ht="14.4" customHeight="1" x14ac:dyDescent="0.3">
      <c r="A476" s="831">
        <v>11</v>
      </c>
      <c r="B476" s="832" t="s">
        <v>1183</v>
      </c>
      <c r="C476" s="832" t="s">
        <v>1189</v>
      </c>
      <c r="D476" s="833" t="s">
        <v>2119</v>
      </c>
      <c r="E476" s="834" t="s">
        <v>1219</v>
      </c>
      <c r="F476" s="832" t="s">
        <v>1184</v>
      </c>
      <c r="G476" s="832" t="s">
        <v>1293</v>
      </c>
      <c r="H476" s="832" t="s">
        <v>583</v>
      </c>
      <c r="I476" s="832" t="s">
        <v>1294</v>
      </c>
      <c r="J476" s="832" t="s">
        <v>1295</v>
      </c>
      <c r="K476" s="832" t="s">
        <v>1296</v>
      </c>
      <c r="L476" s="835">
        <v>159.71</v>
      </c>
      <c r="M476" s="835">
        <v>319.42</v>
      </c>
      <c r="N476" s="832">
        <v>2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11</v>
      </c>
      <c r="B477" s="832" t="s">
        <v>1183</v>
      </c>
      <c r="C477" s="832" t="s">
        <v>1189</v>
      </c>
      <c r="D477" s="833" t="s">
        <v>2119</v>
      </c>
      <c r="E477" s="834" t="s">
        <v>1219</v>
      </c>
      <c r="F477" s="832" t="s">
        <v>1184</v>
      </c>
      <c r="G477" s="832" t="s">
        <v>1301</v>
      </c>
      <c r="H477" s="832" t="s">
        <v>583</v>
      </c>
      <c r="I477" s="832" t="s">
        <v>1689</v>
      </c>
      <c r="J477" s="832" t="s">
        <v>1303</v>
      </c>
      <c r="K477" s="832" t="s">
        <v>1690</v>
      </c>
      <c r="L477" s="835">
        <v>1222.95</v>
      </c>
      <c r="M477" s="835">
        <v>2445.9</v>
      </c>
      <c r="N477" s="832">
        <v>2</v>
      </c>
      <c r="O477" s="836">
        <v>1.5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11</v>
      </c>
      <c r="B478" s="832" t="s">
        <v>1183</v>
      </c>
      <c r="C478" s="832" t="s">
        <v>1189</v>
      </c>
      <c r="D478" s="833" t="s">
        <v>2119</v>
      </c>
      <c r="E478" s="834" t="s">
        <v>1219</v>
      </c>
      <c r="F478" s="832" t="s">
        <v>1184</v>
      </c>
      <c r="G478" s="832" t="s">
        <v>1301</v>
      </c>
      <c r="H478" s="832" t="s">
        <v>583</v>
      </c>
      <c r="I478" s="832" t="s">
        <v>1302</v>
      </c>
      <c r="J478" s="832" t="s">
        <v>1303</v>
      </c>
      <c r="K478" s="832" t="s">
        <v>1304</v>
      </c>
      <c r="L478" s="835">
        <v>1776.68</v>
      </c>
      <c r="M478" s="835">
        <v>5330.04</v>
      </c>
      <c r="N478" s="832">
        <v>3</v>
      </c>
      <c r="O478" s="836">
        <v>1.5</v>
      </c>
      <c r="P478" s="835">
        <v>3553.36</v>
      </c>
      <c r="Q478" s="837">
        <v>0.66666666666666674</v>
      </c>
      <c r="R478" s="832">
        <v>2</v>
      </c>
      <c r="S478" s="837">
        <v>0.66666666666666663</v>
      </c>
      <c r="T478" s="836">
        <v>1</v>
      </c>
      <c r="U478" s="838">
        <v>0.66666666666666663</v>
      </c>
    </row>
    <row r="479" spans="1:21" ht="14.4" customHeight="1" x14ac:dyDescent="0.3">
      <c r="A479" s="831">
        <v>11</v>
      </c>
      <c r="B479" s="832" t="s">
        <v>1183</v>
      </c>
      <c r="C479" s="832" t="s">
        <v>1189</v>
      </c>
      <c r="D479" s="833" t="s">
        <v>2119</v>
      </c>
      <c r="E479" s="834" t="s">
        <v>1219</v>
      </c>
      <c r="F479" s="832" t="s">
        <v>1184</v>
      </c>
      <c r="G479" s="832" t="s">
        <v>1229</v>
      </c>
      <c r="H479" s="832" t="s">
        <v>618</v>
      </c>
      <c r="I479" s="832" t="s">
        <v>1029</v>
      </c>
      <c r="J479" s="832" t="s">
        <v>652</v>
      </c>
      <c r="K479" s="832" t="s">
        <v>1030</v>
      </c>
      <c r="L479" s="835">
        <v>736.33</v>
      </c>
      <c r="M479" s="835">
        <v>9572.2900000000009</v>
      </c>
      <c r="N479" s="832">
        <v>13</v>
      </c>
      <c r="O479" s="836">
        <v>4</v>
      </c>
      <c r="P479" s="835">
        <v>8099.630000000001</v>
      </c>
      <c r="Q479" s="837">
        <v>0.84615384615384615</v>
      </c>
      <c r="R479" s="832">
        <v>11</v>
      </c>
      <c r="S479" s="837">
        <v>0.84615384615384615</v>
      </c>
      <c r="T479" s="836">
        <v>3</v>
      </c>
      <c r="U479" s="838">
        <v>0.75</v>
      </c>
    </row>
    <row r="480" spans="1:21" ht="14.4" customHeight="1" x14ac:dyDescent="0.3">
      <c r="A480" s="831">
        <v>11</v>
      </c>
      <c r="B480" s="832" t="s">
        <v>1183</v>
      </c>
      <c r="C480" s="832" t="s">
        <v>1189</v>
      </c>
      <c r="D480" s="833" t="s">
        <v>2119</v>
      </c>
      <c r="E480" s="834" t="s">
        <v>1219</v>
      </c>
      <c r="F480" s="832" t="s">
        <v>1184</v>
      </c>
      <c r="G480" s="832" t="s">
        <v>1229</v>
      </c>
      <c r="H480" s="832" t="s">
        <v>618</v>
      </c>
      <c r="I480" s="832" t="s">
        <v>1033</v>
      </c>
      <c r="J480" s="832" t="s">
        <v>652</v>
      </c>
      <c r="K480" s="832" t="s">
        <v>1034</v>
      </c>
      <c r="L480" s="835">
        <v>490.89</v>
      </c>
      <c r="M480" s="835">
        <v>1472.67</v>
      </c>
      <c r="N480" s="832">
        <v>3</v>
      </c>
      <c r="O480" s="836">
        <v>1.5</v>
      </c>
      <c r="P480" s="835">
        <v>1472.67</v>
      </c>
      <c r="Q480" s="837">
        <v>1</v>
      </c>
      <c r="R480" s="832">
        <v>3</v>
      </c>
      <c r="S480" s="837">
        <v>1</v>
      </c>
      <c r="T480" s="836">
        <v>1.5</v>
      </c>
      <c r="U480" s="838">
        <v>1</v>
      </c>
    </row>
    <row r="481" spans="1:21" ht="14.4" customHeight="1" x14ac:dyDescent="0.3">
      <c r="A481" s="831">
        <v>11</v>
      </c>
      <c r="B481" s="832" t="s">
        <v>1183</v>
      </c>
      <c r="C481" s="832" t="s">
        <v>1189</v>
      </c>
      <c r="D481" s="833" t="s">
        <v>2119</v>
      </c>
      <c r="E481" s="834" t="s">
        <v>1219</v>
      </c>
      <c r="F481" s="832" t="s">
        <v>1184</v>
      </c>
      <c r="G481" s="832" t="s">
        <v>1240</v>
      </c>
      <c r="H481" s="832" t="s">
        <v>583</v>
      </c>
      <c r="I481" s="832" t="s">
        <v>1253</v>
      </c>
      <c r="J481" s="832" t="s">
        <v>627</v>
      </c>
      <c r="K481" s="832" t="s">
        <v>1254</v>
      </c>
      <c r="L481" s="835">
        <v>35.25</v>
      </c>
      <c r="M481" s="835">
        <v>211.5</v>
      </c>
      <c r="N481" s="832">
        <v>6</v>
      </c>
      <c r="O481" s="836">
        <v>3.5</v>
      </c>
      <c r="P481" s="835">
        <v>35.25</v>
      </c>
      <c r="Q481" s="837">
        <v>0.16666666666666666</v>
      </c>
      <c r="R481" s="832">
        <v>1</v>
      </c>
      <c r="S481" s="837">
        <v>0.16666666666666666</v>
      </c>
      <c r="T481" s="836">
        <v>0.5</v>
      </c>
      <c r="U481" s="838">
        <v>0.14285714285714285</v>
      </c>
    </row>
    <row r="482" spans="1:21" ht="14.4" customHeight="1" x14ac:dyDescent="0.3">
      <c r="A482" s="831">
        <v>11</v>
      </c>
      <c r="B482" s="832" t="s">
        <v>1183</v>
      </c>
      <c r="C482" s="832" t="s">
        <v>1189</v>
      </c>
      <c r="D482" s="833" t="s">
        <v>2119</v>
      </c>
      <c r="E482" s="834" t="s">
        <v>1219</v>
      </c>
      <c r="F482" s="832" t="s">
        <v>1184</v>
      </c>
      <c r="G482" s="832" t="s">
        <v>1240</v>
      </c>
      <c r="H482" s="832" t="s">
        <v>583</v>
      </c>
      <c r="I482" s="832" t="s">
        <v>1241</v>
      </c>
      <c r="J482" s="832" t="s">
        <v>627</v>
      </c>
      <c r="K482" s="832" t="s">
        <v>1242</v>
      </c>
      <c r="L482" s="835">
        <v>35.25</v>
      </c>
      <c r="M482" s="835">
        <v>35.25</v>
      </c>
      <c r="N482" s="832">
        <v>1</v>
      </c>
      <c r="O482" s="836">
        <v>1</v>
      </c>
      <c r="P482" s="835">
        <v>35.25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11</v>
      </c>
      <c r="B483" s="832" t="s">
        <v>1183</v>
      </c>
      <c r="C483" s="832" t="s">
        <v>1189</v>
      </c>
      <c r="D483" s="833" t="s">
        <v>2119</v>
      </c>
      <c r="E483" s="834" t="s">
        <v>1219</v>
      </c>
      <c r="F483" s="832" t="s">
        <v>1184</v>
      </c>
      <c r="G483" s="832" t="s">
        <v>1657</v>
      </c>
      <c r="H483" s="832" t="s">
        <v>583</v>
      </c>
      <c r="I483" s="832" t="s">
        <v>1862</v>
      </c>
      <c r="J483" s="832" t="s">
        <v>1659</v>
      </c>
      <c r="K483" s="832" t="s">
        <v>1863</v>
      </c>
      <c r="L483" s="835">
        <v>16.12</v>
      </c>
      <c r="M483" s="835">
        <v>16.12</v>
      </c>
      <c r="N483" s="832">
        <v>1</v>
      </c>
      <c r="O483" s="836">
        <v>0.5</v>
      </c>
      <c r="P483" s="835">
        <v>16.12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11</v>
      </c>
      <c r="B484" s="832" t="s">
        <v>1183</v>
      </c>
      <c r="C484" s="832" t="s">
        <v>1189</v>
      </c>
      <c r="D484" s="833" t="s">
        <v>2119</v>
      </c>
      <c r="E484" s="834" t="s">
        <v>1219</v>
      </c>
      <c r="F484" s="832" t="s">
        <v>1184</v>
      </c>
      <c r="G484" s="832" t="s">
        <v>1726</v>
      </c>
      <c r="H484" s="832" t="s">
        <v>583</v>
      </c>
      <c r="I484" s="832" t="s">
        <v>1864</v>
      </c>
      <c r="J484" s="832" t="s">
        <v>693</v>
      </c>
      <c r="K484" s="832" t="s">
        <v>1865</v>
      </c>
      <c r="L484" s="835">
        <v>181.04</v>
      </c>
      <c r="M484" s="835">
        <v>181.04</v>
      </c>
      <c r="N484" s="832">
        <v>1</v>
      </c>
      <c r="O484" s="836">
        <v>0.5</v>
      </c>
      <c r="P484" s="835">
        <v>181.04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" customHeight="1" x14ac:dyDescent="0.3">
      <c r="A485" s="831">
        <v>11</v>
      </c>
      <c r="B485" s="832" t="s">
        <v>1183</v>
      </c>
      <c r="C485" s="832" t="s">
        <v>1189</v>
      </c>
      <c r="D485" s="833" t="s">
        <v>2119</v>
      </c>
      <c r="E485" s="834" t="s">
        <v>1219</v>
      </c>
      <c r="F485" s="832" t="s">
        <v>1184</v>
      </c>
      <c r="G485" s="832" t="s">
        <v>1230</v>
      </c>
      <c r="H485" s="832" t="s">
        <v>618</v>
      </c>
      <c r="I485" s="832" t="s">
        <v>1065</v>
      </c>
      <c r="J485" s="832" t="s">
        <v>681</v>
      </c>
      <c r="K485" s="832" t="s">
        <v>683</v>
      </c>
      <c r="L485" s="835">
        <v>0</v>
      </c>
      <c r="M485" s="835">
        <v>0</v>
      </c>
      <c r="N485" s="832">
        <v>12</v>
      </c>
      <c r="O485" s="836">
        <v>4.5</v>
      </c>
      <c r="P485" s="835">
        <v>0</v>
      </c>
      <c r="Q485" s="837"/>
      <c r="R485" s="832">
        <v>2</v>
      </c>
      <c r="S485" s="837">
        <v>0.16666666666666666</v>
      </c>
      <c r="T485" s="836">
        <v>1.5</v>
      </c>
      <c r="U485" s="838">
        <v>0.33333333333333331</v>
      </c>
    </row>
    <row r="486" spans="1:21" ht="14.4" customHeight="1" x14ac:dyDescent="0.3">
      <c r="A486" s="831">
        <v>11</v>
      </c>
      <c r="B486" s="832" t="s">
        <v>1183</v>
      </c>
      <c r="C486" s="832" t="s">
        <v>1189</v>
      </c>
      <c r="D486" s="833" t="s">
        <v>2119</v>
      </c>
      <c r="E486" s="834" t="s">
        <v>1219</v>
      </c>
      <c r="F486" s="832" t="s">
        <v>1184</v>
      </c>
      <c r="G486" s="832" t="s">
        <v>1313</v>
      </c>
      <c r="H486" s="832" t="s">
        <v>583</v>
      </c>
      <c r="I486" s="832" t="s">
        <v>1379</v>
      </c>
      <c r="J486" s="832" t="s">
        <v>1380</v>
      </c>
      <c r="K486" s="832" t="s">
        <v>1381</v>
      </c>
      <c r="L486" s="835">
        <v>311.02</v>
      </c>
      <c r="M486" s="835">
        <v>933.06</v>
      </c>
      <c r="N486" s="832">
        <v>3</v>
      </c>
      <c r="O486" s="836">
        <v>1.5</v>
      </c>
      <c r="P486" s="835">
        <v>622.04</v>
      </c>
      <c r="Q486" s="837">
        <v>0.66666666666666663</v>
      </c>
      <c r="R486" s="832">
        <v>2</v>
      </c>
      <c r="S486" s="837">
        <v>0.66666666666666663</v>
      </c>
      <c r="T486" s="836">
        <v>1</v>
      </c>
      <c r="U486" s="838">
        <v>0.66666666666666663</v>
      </c>
    </row>
    <row r="487" spans="1:21" ht="14.4" customHeight="1" x14ac:dyDescent="0.3">
      <c r="A487" s="831">
        <v>11</v>
      </c>
      <c r="B487" s="832" t="s">
        <v>1183</v>
      </c>
      <c r="C487" s="832" t="s">
        <v>1189</v>
      </c>
      <c r="D487" s="833" t="s">
        <v>2119</v>
      </c>
      <c r="E487" s="834" t="s">
        <v>1219</v>
      </c>
      <c r="F487" s="832" t="s">
        <v>1184</v>
      </c>
      <c r="G487" s="832" t="s">
        <v>1313</v>
      </c>
      <c r="H487" s="832" t="s">
        <v>583</v>
      </c>
      <c r="I487" s="832" t="s">
        <v>1382</v>
      </c>
      <c r="J487" s="832" t="s">
        <v>1383</v>
      </c>
      <c r="K487" s="832" t="s">
        <v>1384</v>
      </c>
      <c r="L487" s="835">
        <v>0</v>
      </c>
      <c r="M487" s="835">
        <v>0</v>
      </c>
      <c r="N487" s="832">
        <v>1</v>
      </c>
      <c r="O487" s="836">
        <v>0.5</v>
      </c>
      <c r="P487" s="835"/>
      <c r="Q487" s="837"/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11</v>
      </c>
      <c r="B488" s="832" t="s">
        <v>1183</v>
      </c>
      <c r="C488" s="832" t="s">
        <v>1189</v>
      </c>
      <c r="D488" s="833" t="s">
        <v>2119</v>
      </c>
      <c r="E488" s="834" t="s">
        <v>1219</v>
      </c>
      <c r="F488" s="832" t="s">
        <v>1184</v>
      </c>
      <c r="G488" s="832" t="s">
        <v>1317</v>
      </c>
      <c r="H488" s="832" t="s">
        <v>583</v>
      </c>
      <c r="I488" s="832" t="s">
        <v>1667</v>
      </c>
      <c r="J488" s="832" t="s">
        <v>1550</v>
      </c>
      <c r="K488" s="832" t="s">
        <v>1668</v>
      </c>
      <c r="L488" s="835">
        <v>50.32</v>
      </c>
      <c r="M488" s="835">
        <v>50.32</v>
      </c>
      <c r="N488" s="832">
        <v>1</v>
      </c>
      <c r="O488" s="836">
        <v>0.5</v>
      </c>
      <c r="P488" s="835">
        <v>50.32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11</v>
      </c>
      <c r="B489" s="832" t="s">
        <v>1183</v>
      </c>
      <c r="C489" s="832" t="s">
        <v>1189</v>
      </c>
      <c r="D489" s="833" t="s">
        <v>2119</v>
      </c>
      <c r="E489" s="834" t="s">
        <v>1219</v>
      </c>
      <c r="F489" s="832" t="s">
        <v>1184</v>
      </c>
      <c r="G489" s="832" t="s">
        <v>1460</v>
      </c>
      <c r="H489" s="832" t="s">
        <v>618</v>
      </c>
      <c r="I489" s="832" t="s">
        <v>1552</v>
      </c>
      <c r="J489" s="832" t="s">
        <v>1462</v>
      </c>
      <c r="K489" s="832" t="s">
        <v>1463</v>
      </c>
      <c r="L489" s="835">
        <v>154.36000000000001</v>
      </c>
      <c r="M489" s="835">
        <v>154.36000000000001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11</v>
      </c>
      <c r="B490" s="832" t="s">
        <v>1183</v>
      </c>
      <c r="C490" s="832" t="s">
        <v>1189</v>
      </c>
      <c r="D490" s="833" t="s">
        <v>2119</v>
      </c>
      <c r="E490" s="834" t="s">
        <v>1219</v>
      </c>
      <c r="F490" s="832" t="s">
        <v>1184</v>
      </c>
      <c r="G490" s="832" t="s">
        <v>1255</v>
      </c>
      <c r="H490" s="832" t="s">
        <v>583</v>
      </c>
      <c r="I490" s="832" t="s">
        <v>1256</v>
      </c>
      <c r="J490" s="832" t="s">
        <v>615</v>
      </c>
      <c r="K490" s="832" t="s">
        <v>1257</v>
      </c>
      <c r="L490" s="835">
        <v>0</v>
      </c>
      <c r="M490" s="835">
        <v>0</v>
      </c>
      <c r="N490" s="832">
        <v>1</v>
      </c>
      <c r="O490" s="836">
        <v>0.5</v>
      </c>
      <c r="P490" s="835"/>
      <c r="Q490" s="837"/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11</v>
      </c>
      <c r="B491" s="832" t="s">
        <v>1183</v>
      </c>
      <c r="C491" s="832" t="s">
        <v>1189</v>
      </c>
      <c r="D491" s="833" t="s">
        <v>2119</v>
      </c>
      <c r="E491" s="834" t="s">
        <v>1219</v>
      </c>
      <c r="F491" s="832" t="s">
        <v>1186</v>
      </c>
      <c r="G491" s="832" t="s">
        <v>1392</v>
      </c>
      <c r="H491" s="832" t="s">
        <v>583</v>
      </c>
      <c r="I491" s="832" t="s">
        <v>1866</v>
      </c>
      <c r="J491" s="832" t="s">
        <v>1867</v>
      </c>
      <c r="K491" s="832"/>
      <c r="L491" s="835">
        <v>0</v>
      </c>
      <c r="M491" s="835">
        <v>0</v>
      </c>
      <c r="N491" s="832">
        <v>1</v>
      </c>
      <c r="O491" s="836">
        <v>1</v>
      </c>
      <c r="P491" s="835"/>
      <c r="Q491" s="837"/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11</v>
      </c>
      <c r="B492" s="832" t="s">
        <v>1183</v>
      </c>
      <c r="C492" s="832" t="s">
        <v>1189</v>
      </c>
      <c r="D492" s="833" t="s">
        <v>2119</v>
      </c>
      <c r="E492" s="834" t="s">
        <v>1219</v>
      </c>
      <c r="F492" s="832" t="s">
        <v>1186</v>
      </c>
      <c r="G492" s="832" t="s">
        <v>1392</v>
      </c>
      <c r="H492" s="832" t="s">
        <v>583</v>
      </c>
      <c r="I492" s="832" t="s">
        <v>1393</v>
      </c>
      <c r="J492" s="832" t="s">
        <v>1394</v>
      </c>
      <c r="K492" s="832" t="s">
        <v>1395</v>
      </c>
      <c r="L492" s="835">
        <v>0</v>
      </c>
      <c r="M492" s="835">
        <v>0</v>
      </c>
      <c r="N492" s="832">
        <v>2</v>
      </c>
      <c r="O492" s="836">
        <v>2</v>
      </c>
      <c r="P492" s="835"/>
      <c r="Q492" s="837"/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11</v>
      </c>
      <c r="B493" s="832" t="s">
        <v>1183</v>
      </c>
      <c r="C493" s="832" t="s">
        <v>1189</v>
      </c>
      <c r="D493" s="833" t="s">
        <v>2119</v>
      </c>
      <c r="E493" s="834" t="s">
        <v>1219</v>
      </c>
      <c r="F493" s="832" t="s">
        <v>1186</v>
      </c>
      <c r="G493" s="832" t="s">
        <v>1222</v>
      </c>
      <c r="H493" s="832" t="s">
        <v>583</v>
      </c>
      <c r="I493" s="832" t="s">
        <v>1237</v>
      </c>
      <c r="J493" s="832" t="s">
        <v>1238</v>
      </c>
      <c r="K493" s="832" t="s">
        <v>1239</v>
      </c>
      <c r="L493" s="835">
        <v>1000</v>
      </c>
      <c r="M493" s="835">
        <v>1000</v>
      </c>
      <c r="N493" s="832">
        <v>1</v>
      </c>
      <c r="O493" s="836">
        <v>1</v>
      </c>
      <c r="P493" s="835">
        <v>1000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11</v>
      </c>
      <c r="B494" s="832" t="s">
        <v>1183</v>
      </c>
      <c r="C494" s="832" t="s">
        <v>1189</v>
      </c>
      <c r="D494" s="833" t="s">
        <v>2119</v>
      </c>
      <c r="E494" s="834" t="s">
        <v>1219</v>
      </c>
      <c r="F494" s="832" t="s">
        <v>1186</v>
      </c>
      <c r="G494" s="832" t="s">
        <v>1222</v>
      </c>
      <c r="H494" s="832" t="s">
        <v>583</v>
      </c>
      <c r="I494" s="832" t="s">
        <v>1223</v>
      </c>
      <c r="J494" s="832" t="s">
        <v>1224</v>
      </c>
      <c r="K494" s="832" t="s">
        <v>1225</v>
      </c>
      <c r="L494" s="835">
        <v>500</v>
      </c>
      <c r="M494" s="835">
        <v>500</v>
      </c>
      <c r="N494" s="832">
        <v>1</v>
      </c>
      <c r="O494" s="836">
        <v>1</v>
      </c>
      <c r="P494" s="835">
        <v>500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11</v>
      </c>
      <c r="B495" s="832" t="s">
        <v>1183</v>
      </c>
      <c r="C495" s="832" t="s">
        <v>1189</v>
      </c>
      <c r="D495" s="833" t="s">
        <v>2119</v>
      </c>
      <c r="E495" s="834" t="s">
        <v>1219</v>
      </c>
      <c r="F495" s="832" t="s">
        <v>1186</v>
      </c>
      <c r="G495" s="832" t="s">
        <v>1222</v>
      </c>
      <c r="H495" s="832" t="s">
        <v>583</v>
      </c>
      <c r="I495" s="832" t="s">
        <v>1583</v>
      </c>
      <c r="J495" s="832" t="s">
        <v>1584</v>
      </c>
      <c r="K495" s="832" t="s">
        <v>1585</v>
      </c>
      <c r="L495" s="835">
        <v>1600</v>
      </c>
      <c r="M495" s="835">
        <v>3200</v>
      </c>
      <c r="N495" s="832">
        <v>2</v>
      </c>
      <c r="O495" s="836">
        <v>2</v>
      </c>
      <c r="P495" s="835">
        <v>3200</v>
      </c>
      <c r="Q495" s="837">
        <v>1</v>
      </c>
      <c r="R495" s="832">
        <v>2</v>
      </c>
      <c r="S495" s="837">
        <v>1</v>
      </c>
      <c r="T495" s="836">
        <v>2</v>
      </c>
      <c r="U495" s="838">
        <v>1</v>
      </c>
    </row>
    <row r="496" spans="1:21" ht="14.4" customHeight="1" x14ac:dyDescent="0.3">
      <c r="A496" s="831">
        <v>11</v>
      </c>
      <c r="B496" s="832" t="s">
        <v>1183</v>
      </c>
      <c r="C496" s="832" t="s">
        <v>1189</v>
      </c>
      <c r="D496" s="833" t="s">
        <v>2119</v>
      </c>
      <c r="E496" s="834" t="s">
        <v>1219</v>
      </c>
      <c r="F496" s="832" t="s">
        <v>1186</v>
      </c>
      <c r="G496" s="832" t="s">
        <v>1222</v>
      </c>
      <c r="H496" s="832" t="s">
        <v>583</v>
      </c>
      <c r="I496" s="832" t="s">
        <v>1402</v>
      </c>
      <c r="J496" s="832" t="s">
        <v>1403</v>
      </c>
      <c r="K496" s="832" t="s">
        <v>1404</v>
      </c>
      <c r="L496" s="835">
        <v>180</v>
      </c>
      <c r="M496" s="835">
        <v>360</v>
      </c>
      <c r="N496" s="832">
        <v>2</v>
      </c>
      <c r="O496" s="836">
        <v>2</v>
      </c>
      <c r="P496" s="835">
        <v>360</v>
      </c>
      <c r="Q496" s="837">
        <v>1</v>
      </c>
      <c r="R496" s="832">
        <v>2</v>
      </c>
      <c r="S496" s="837">
        <v>1</v>
      </c>
      <c r="T496" s="836">
        <v>2</v>
      </c>
      <c r="U496" s="838">
        <v>1</v>
      </c>
    </row>
    <row r="497" spans="1:21" ht="14.4" customHeight="1" x14ac:dyDescent="0.3">
      <c r="A497" s="831">
        <v>11</v>
      </c>
      <c r="B497" s="832" t="s">
        <v>1183</v>
      </c>
      <c r="C497" s="832" t="s">
        <v>1189</v>
      </c>
      <c r="D497" s="833" t="s">
        <v>2119</v>
      </c>
      <c r="E497" s="834" t="s">
        <v>1219</v>
      </c>
      <c r="F497" s="832" t="s">
        <v>1186</v>
      </c>
      <c r="G497" s="832" t="s">
        <v>1222</v>
      </c>
      <c r="H497" s="832" t="s">
        <v>583</v>
      </c>
      <c r="I497" s="832" t="s">
        <v>1408</v>
      </c>
      <c r="J497" s="832" t="s">
        <v>1409</v>
      </c>
      <c r="K497" s="832" t="s">
        <v>1410</v>
      </c>
      <c r="L497" s="835">
        <v>249.37</v>
      </c>
      <c r="M497" s="835">
        <v>249.37</v>
      </c>
      <c r="N497" s="832">
        <v>1</v>
      </c>
      <c r="O497" s="836">
        <v>1</v>
      </c>
      <c r="P497" s="835">
        <v>249.37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11</v>
      </c>
      <c r="B498" s="832" t="s">
        <v>1183</v>
      </c>
      <c r="C498" s="832" t="s">
        <v>1189</v>
      </c>
      <c r="D498" s="833" t="s">
        <v>2119</v>
      </c>
      <c r="E498" s="834" t="s">
        <v>1219</v>
      </c>
      <c r="F498" s="832" t="s">
        <v>1186</v>
      </c>
      <c r="G498" s="832" t="s">
        <v>1222</v>
      </c>
      <c r="H498" s="832" t="s">
        <v>583</v>
      </c>
      <c r="I498" s="832" t="s">
        <v>1671</v>
      </c>
      <c r="J498" s="832" t="s">
        <v>1672</v>
      </c>
      <c r="K498" s="832" t="s">
        <v>1673</v>
      </c>
      <c r="L498" s="835">
        <v>3200</v>
      </c>
      <c r="M498" s="835">
        <v>3200</v>
      </c>
      <c r="N498" s="832">
        <v>1</v>
      </c>
      <c r="O498" s="836">
        <v>1</v>
      </c>
      <c r="P498" s="835">
        <v>3200</v>
      </c>
      <c r="Q498" s="837">
        <v>1</v>
      </c>
      <c r="R498" s="832">
        <v>1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11</v>
      </c>
      <c r="B499" s="832" t="s">
        <v>1183</v>
      </c>
      <c r="C499" s="832" t="s">
        <v>1189</v>
      </c>
      <c r="D499" s="833" t="s">
        <v>2119</v>
      </c>
      <c r="E499" s="834" t="s">
        <v>1219</v>
      </c>
      <c r="F499" s="832" t="s">
        <v>1186</v>
      </c>
      <c r="G499" s="832" t="s">
        <v>1246</v>
      </c>
      <c r="H499" s="832" t="s">
        <v>583</v>
      </c>
      <c r="I499" s="832" t="s">
        <v>1777</v>
      </c>
      <c r="J499" s="832" t="s">
        <v>1778</v>
      </c>
      <c r="K499" s="832" t="s">
        <v>1779</v>
      </c>
      <c r="L499" s="835">
        <v>950</v>
      </c>
      <c r="M499" s="835">
        <v>1900</v>
      </c>
      <c r="N499" s="832">
        <v>2</v>
      </c>
      <c r="O499" s="836">
        <v>2</v>
      </c>
      <c r="P499" s="835">
        <v>1900</v>
      </c>
      <c r="Q499" s="837">
        <v>1</v>
      </c>
      <c r="R499" s="832">
        <v>2</v>
      </c>
      <c r="S499" s="837">
        <v>1</v>
      </c>
      <c r="T499" s="836">
        <v>2</v>
      </c>
      <c r="U499" s="838">
        <v>1</v>
      </c>
    </row>
    <row r="500" spans="1:21" ht="14.4" customHeight="1" x14ac:dyDescent="0.3">
      <c r="A500" s="831">
        <v>11</v>
      </c>
      <c r="B500" s="832" t="s">
        <v>1183</v>
      </c>
      <c r="C500" s="832" t="s">
        <v>1189</v>
      </c>
      <c r="D500" s="833" t="s">
        <v>2119</v>
      </c>
      <c r="E500" s="834" t="s">
        <v>1219</v>
      </c>
      <c r="F500" s="832" t="s">
        <v>1186</v>
      </c>
      <c r="G500" s="832" t="s">
        <v>1246</v>
      </c>
      <c r="H500" s="832" t="s">
        <v>583</v>
      </c>
      <c r="I500" s="832" t="s">
        <v>1247</v>
      </c>
      <c r="J500" s="832" t="s">
        <v>1248</v>
      </c>
      <c r="K500" s="832" t="s">
        <v>1249</v>
      </c>
      <c r="L500" s="835">
        <v>200</v>
      </c>
      <c r="M500" s="835">
        <v>4400</v>
      </c>
      <c r="N500" s="832">
        <v>22</v>
      </c>
      <c r="O500" s="836">
        <v>11</v>
      </c>
      <c r="P500" s="835">
        <v>2400</v>
      </c>
      <c r="Q500" s="837">
        <v>0.54545454545454541</v>
      </c>
      <c r="R500" s="832">
        <v>12</v>
      </c>
      <c r="S500" s="837">
        <v>0.54545454545454541</v>
      </c>
      <c r="T500" s="836">
        <v>6</v>
      </c>
      <c r="U500" s="838">
        <v>0.54545454545454541</v>
      </c>
    </row>
    <row r="501" spans="1:21" ht="14.4" customHeight="1" x14ac:dyDescent="0.3">
      <c r="A501" s="831">
        <v>11</v>
      </c>
      <c r="B501" s="832" t="s">
        <v>1183</v>
      </c>
      <c r="C501" s="832" t="s">
        <v>1189</v>
      </c>
      <c r="D501" s="833" t="s">
        <v>2119</v>
      </c>
      <c r="E501" s="834" t="s">
        <v>1219</v>
      </c>
      <c r="F501" s="832" t="s">
        <v>1186</v>
      </c>
      <c r="G501" s="832" t="s">
        <v>1246</v>
      </c>
      <c r="H501" s="832" t="s">
        <v>583</v>
      </c>
      <c r="I501" s="832" t="s">
        <v>1264</v>
      </c>
      <c r="J501" s="832" t="s">
        <v>1265</v>
      </c>
      <c r="K501" s="832" t="s">
        <v>1266</v>
      </c>
      <c r="L501" s="835">
        <v>278.75</v>
      </c>
      <c r="M501" s="835">
        <v>2787.5</v>
      </c>
      <c r="N501" s="832">
        <v>10</v>
      </c>
      <c r="O501" s="836">
        <v>5</v>
      </c>
      <c r="P501" s="835">
        <v>2787.5</v>
      </c>
      <c r="Q501" s="837">
        <v>1</v>
      </c>
      <c r="R501" s="832">
        <v>10</v>
      </c>
      <c r="S501" s="837">
        <v>1</v>
      </c>
      <c r="T501" s="836">
        <v>5</v>
      </c>
      <c r="U501" s="838">
        <v>1</v>
      </c>
    </row>
    <row r="502" spans="1:21" ht="14.4" customHeight="1" x14ac:dyDescent="0.3">
      <c r="A502" s="831">
        <v>11</v>
      </c>
      <c r="B502" s="832" t="s">
        <v>1183</v>
      </c>
      <c r="C502" s="832" t="s">
        <v>1189</v>
      </c>
      <c r="D502" s="833" t="s">
        <v>2119</v>
      </c>
      <c r="E502" s="834" t="s">
        <v>1219</v>
      </c>
      <c r="F502" s="832" t="s">
        <v>1186</v>
      </c>
      <c r="G502" s="832" t="s">
        <v>1246</v>
      </c>
      <c r="H502" s="832" t="s">
        <v>583</v>
      </c>
      <c r="I502" s="832" t="s">
        <v>1674</v>
      </c>
      <c r="J502" s="832" t="s">
        <v>1675</v>
      </c>
      <c r="K502" s="832" t="s">
        <v>1676</v>
      </c>
      <c r="L502" s="835">
        <v>5000</v>
      </c>
      <c r="M502" s="835">
        <v>5000</v>
      </c>
      <c r="N502" s="832">
        <v>1</v>
      </c>
      <c r="O502" s="836">
        <v>1</v>
      </c>
      <c r="P502" s="835"/>
      <c r="Q502" s="837">
        <v>0</v>
      </c>
      <c r="R502" s="832"/>
      <c r="S502" s="837">
        <v>0</v>
      </c>
      <c r="T502" s="836"/>
      <c r="U502" s="838">
        <v>0</v>
      </c>
    </row>
    <row r="503" spans="1:21" ht="14.4" customHeight="1" x14ac:dyDescent="0.3">
      <c r="A503" s="831">
        <v>11</v>
      </c>
      <c r="B503" s="832" t="s">
        <v>1183</v>
      </c>
      <c r="C503" s="832" t="s">
        <v>1189</v>
      </c>
      <c r="D503" s="833" t="s">
        <v>2119</v>
      </c>
      <c r="E503" s="834" t="s">
        <v>1219</v>
      </c>
      <c r="F503" s="832" t="s">
        <v>1186</v>
      </c>
      <c r="G503" s="832" t="s">
        <v>1337</v>
      </c>
      <c r="H503" s="832" t="s">
        <v>583</v>
      </c>
      <c r="I503" s="832" t="s">
        <v>1428</v>
      </c>
      <c r="J503" s="832" t="s">
        <v>1429</v>
      </c>
      <c r="K503" s="832" t="s">
        <v>1430</v>
      </c>
      <c r="L503" s="835">
        <v>553.15</v>
      </c>
      <c r="M503" s="835">
        <v>25444.900000000005</v>
      </c>
      <c r="N503" s="832">
        <v>46</v>
      </c>
      <c r="O503" s="836">
        <v>15</v>
      </c>
      <c r="P503" s="835">
        <v>25444.900000000005</v>
      </c>
      <c r="Q503" s="837">
        <v>1</v>
      </c>
      <c r="R503" s="832">
        <v>46</v>
      </c>
      <c r="S503" s="837">
        <v>1</v>
      </c>
      <c r="T503" s="836">
        <v>15</v>
      </c>
      <c r="U503" s="838">
        <v>1</v>
      </c>
    </row>
    <row r="504" spans="1:21" ht="14.4" customHeight="1" x14ac:dyDescent="0.3">
      <c r="A504" s="831">
        <v>11</v>
      </c>
      <c r="B504" s="832" t="s">
        <v>1183</v>
      </c>
      <c r="C504" s="832" t="s">
        <v>1189</v>
      </c>
      <c r="D504" s="833" t="s">
        <v>2119</v>
      </c>
      <c r="E504" s="834" t="s">
        <v>1220</v>
      </c>
      <c r="F504" s="832" t="s">
        <v>1184</v>
      </c>
      <c r="G504" s="832" t="s">
        <v>1482</v>
      </c>
      <c r="H504" s="832" t="s">
        <v>583</v>
      </c>
      <c r="I504" s="832" t="s">
        <v>1868</v>
      </c>
      <c r="J504" s="832" t="s">
        <v>1869</v>
      </c>
      <c r="K504" s="832" t="s">
        <v>1870</v>
      </c>
      <c r="L504" s="835">
        <v>254.37</v>
      </c>
      <c r="M504" s="835">
        <v>1017.48</v>
      </c>
      <c r="N504" s="832">
        <v>4</v>
      </c>
      <c r="O504" s="836">
        <v>2</v>
      </c>
      <c r="P504" s="835">
        <v>1017.48</v>
      </c>
      <c r="Q504" s="837">
        <v>1</v>
      </c>
      <c r="R504" s="832">
        <v>4</v>
      </c>
      <c r="S504" s="837">
        <v>1</v>
      </c>
      <c r="T504" s="836">
        <v>2</v>
      </c>
      <c r="U504" s="838">
        <v>1</v>
      </c>
    </row>
    <row r="505" spans="1:21" ht="14.4" customHeight="1" x14ac:dyDescent="0.3">
      <c r="A505" s="831">
        <v>11</v>
      </c>
      <c r="B505" s="832" t="s">
        <v>1183</v>
      </c>
      <c r="C505" s="832" t="s">
        <v>1189</v>
      </c>
      <c r="D505" s="833" t="s">
        <v>2119</v>
      </c>
      <c r="E505" s="834" t="s">
        <v>1220</v>
      </c>
      <c r="F505" s="832" t="s">
        <v>1184</v>
      </c>
      <c r="G505" s="832" t="s">
        <v>1482</v>
      </c>
      <c r="H505" s="832" t="s">
        <v>583</v>
      </c>
      <c r="I505" s="832" t="s">
        <v>1871</v>
      </c>
      <c r="J505" s="832" t="s">
        <v>1484</v>
      </c>
      <c r="K505" s="832" t="s">
        <v>1872</v>
      </c>
      <c r="L505" s="835">
        <v>1526.23</v>
      </c>
      <c r="M505" s="835">
        <v>1526.23</v>
      </c>
      <c r="N505" s="832">
        <v>1</v>
      </c>
      <c r="O505" s="836">
        <v>1</v>
      </c>
      <c r="P505" s="835">
        <v>1526.23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11</v>
      </c>
      <c r="B506" s="832" t="s">
        <v>1183</v>
      </c>
      <c r="C506" s="832" t="s">
        <v>1189</v>
      </c>
      <c r="D506" s="833" t="s">
        <v>2119</v>
      </c>
      <c r="E506" s="834" t="s">
        <v>1220</v>
      </c>
      <c r="F506" s="832" t="s">
        <v>1184</v>
      </c>
      <c r="G506" s="832" t="s">
        <v>1293</v>
      </c>
      <c r="H506" s="832" t="s">
        <v>583</v>
      </c>
      <c r="I506" s="832" t="s">
        <v>1294</v>
      </c>
      <c r="J506" s="832" t="s">
        <v>1295</v>
      </c>
      <c r="K506" s="832" t="s">
        <v>1296</v>
      </c>
      <c r="L506" s="835">
        <v>159.71</v>
      </c>
      <c r="M506" s="835">
        <v>479.13</v>
      </c>
      <c r="N506" s="832">
        <v>3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11</v>
      </c>
      <c r="B507" s="832" t="s">
        <v>1183</v>
      </c>
      <c r="C507" s="832" t="s">
        <v>1189</v>
      </c>
      <c r="D507" s="833" t="s">
        <v>2119</v>
      </c>
      <c r="E507" s="834" t="s">
        <v>1220</v>
      </c>
      <c r="F507" s="832" t="s">
        <v>1184</v>
      </c>
      <c r="G507" s="832" t="s">
        <v>1301</v>
      </c>
      <c r="H507" s="832" t="s">
        <v>583</v>
      </c>
      <c r="I507" s="832" t="s">
        <v>1449</v>
      </c>
      <c r="J507" s="832" t="s">
        <v>1303</v>
      </c>
      <c r="K507" s="832" t="s">
        <v>1304</v>
      </c>
      <c r="L507" s="835">
        <v>1776.68</v>
      </c>
      <c r="M507" s="835">
        <v>10660.08</v>
      </c>
      <c r="N507" s="832">
        <v>6</v>
      </c>
      <c r="O507" s="836">
        <v>6</v>
      </c>
      <c r="P507" s="835">
        <v>7106.72</v>
      </c>
      <c r="Q507" s="837">
        <v>0.66666666666666674</v>
      </c>
      <c r="R507" s="832">
        <v>4</v>
      </c>
      <c r="S507" s="837">
        <v>0.66666666666666663</v>
      </c>
      <c r="T507" s="836">
        <v>4</v>
      </c>
      <c r="U507" s="838">
        <v>0.66666666666666663</v>
      </c>
    </row>
    <row r="508" spans="1:21" ht="14.4" customHeight="1" x14ac:dyDescent="0.3">
      <c r="A508" s="831">
        <v>11</v>
      </c>
      <c r="B508" s="832" t="s">
        <v>1183</v>
      </c>
      <c r="C508" s="832" t="s">
        <v>1189</v>
      </c>
      <c r="D508" s="833" t="s">
        <v>2119</v>
      </c>
      <c r="E508" s="834" t="s">
        <v>1220</v>
      </c>
      <c r="F508" s="832" t="s">
        <v>1184</v>
      </c>
      <c r="G508" s="832" t="s">
        <v>1229</v>
      </c>
      <c r="H508" s="832" t="s">
        <v>618</v>
      </c>
      <c r="I508" s="832" t="s">
        <v>1029</v>
      </c>
      <c r="J508" s="832" t="s">
        <v>652</v>
      </c>
      <c r="K508" s="832" t="s">
        <v>1030</v>
      </c>
      <c r="L508" s="835">
        <v>736.33</v>
      </c>
      <c r="M508" s="835">
        <v>29453.200000000004</v>
      </c>
      <c r="N508" s="832">
        <v>40</v>
      </c>
      <c r="O508" s="836">
        <v>12</v>
      </c>
      <c r="P508" s="835">
        <v>28716.870000000003</v>
      </c>
      <c r="Q508" s="837">
        <v>0.97499999999999998</v>
      </c>
      <c r="R508" s="832">
        <v>39</v>
      </c>
      <c r="S508" s="837">
        <v>0.97499999999999998</v>
      </c>
      <c r="T508" s="836">
        <v>11</v>
      </c>
      <c r="U508" s="838">
        <v>0.91666666666666663</v>
      </c>
    </row>
    <row r="509" spans="1:21" ht="14.4" customHeight="1" x14ac:dyDescent="0.3">
      <c r="A509" s="831">
        <v>11</v>
      </c>
      <c r="B509" s="832" t="s">
        <v>1183</v>
      </c>
      <c r="C509" s="832" t="s">
        <v>1189</v>
      </c>
      <c r="D509" s="833" t="s">
        <v>2119</v>
      </c>
      <c r="E509" s="834" t="s">
        <v>1220</v>
      </c>
      <c r="F509" s="832" t="s">
        <v>1184</v>
      </c>
      <c r="G509" s="832" t="s">
        <v>1240</v>
      </c>
      <c r="H509" s="832" t="s">
        <v>583</v>
      </c>
      <c r="I509" s="832" t="s">
        <v>1253</v>
      </c>
      <c r="J509" s="832" t="s">
        <v>627</v>
      </c>
      <c r="K509" s="832" t="s">
        <v>1254</v>
      </c>
      <c r="L509" s="835">
        <v>35.25</v>
      </c>
      <c r="M509" s="835">
        <v>141</v>
      </c>
      <c r="N509" s="832">
        <v>4</v>
      </c>
      <c r="O509" s="836">
        <v>2</v>
      </c>
      <c r="P509" s="835">
        <v>70.5</v>
      </c>
      <c r="Q509" s="837">
        <v>0.5</v>
      </c>
      <c r="R509" s="832">
        <v>2</v>
      </c>
      <c r="S509" s="837">
        <v>0.5</v>
      </c>
      <c r="T509" s="836">
        <v>1</v>
      </c>
      <c r="U509" s="838">
        <v>0.5</v>
      </c>
    </row>
    <row r="510" spans="1:21" ht="14.4" customHeight="1" x14ac:dyDescent="0.3">
      <c r="A510" s="831">
        <v>11</v>
      </c>
      <c r="B510" s="832" t="s">
        <v>1183</v>
      </c>
      <c r="C510" s="832" t="s">
        <v>1189</v>
      </c>
      <c r="D510" s="833" t="s">
        <v>2119</v>
      </c>
      <c r="E510" s="834" t="s">
        <v>1220</v>
      </c>
      <c r="F510" s="832" t="s">
        <v>1184</v>
      </c>
      <c r="G510" s="832" t="s">
        <v>1240</v>
      </c>
      <c r="H510" s="832" t="s">
        <v>583</v>
      </c>
      <c r="I510" s="832" t="s">
        <v>1241</v>
      </c>
      <c r="J510" s="832" t="s">
        <v>627</v>
      </c>
      <c r="K510" s="832" t="s">
        <v>1242</v>
      </c>
      <c r="L510" s="835">
        <v>35.25</v>
      </c>
      <c r="M510" s="835">
        <v>70.5</v>
      </c>
      <c r="N510" s="832">
        <v>2</v>
      </c>
      <c r="O510" s="836">
        <v>1</v>
      </c>
      <c r="P510" s="835">
        <v>70.5</v>
      </c>
      <c r="Q510" s="837">
        <v>1</v>
      </c>
      <c r="R510" s="832">
        <v>2</v>
      </c>
      <c r="S510" s="837">
        <v>1</v>
      </c>
      <c r="T510" s="836">
        <v>1</v>
      </c>
      <c r="U510" s="838">
        <v>1</v>
      </c>
    </row>
    <row r="511" spans="1:21" ht="14.4" customHeight="1" x14ac:dyDescent="0.3">
      <c r="A511" s="831">
        <v>11</v>
      </c>
      <c r="B511" s="832" t="s">
        <v>1183</v>
      </c>
      <c r="C511" s="832" t="s">
        <v>1189</v>
      </c>
      <c r="D511" s="833" t="s">
        <v>2119</v>
      </c>
      <c r="E511" s="834" t="s">
        <v>1220</v>
      </c>
      <c r="F511" s="832" t="s">
        <v>1184</v>
      </c>
      <c r="G511" s="832" t="s">
        <v>1230</v>
      </c>
      <c r="H511" s="832" t="s">
        <v>618</v>
      </c>
      <c r="I511" s="832" t="s">
        <v>1065</v>
      </c>
      <c r="J511" s="832" t="s">
        <v>681</v>
      </c>
      <c r="K511" s="832" t="s">
        <v>683</v>
      </c>
      <c r="L511" s="835">
        <v>0</v>
      </c>
      <c r="M511" s="835">
        <v>0</v>
      </c>
      <c r="N511" s="832">
        <v>4</v>
      </c>
      <c r="O511" s="836">
        <v>2</v>
      </c>
      <c r="P511" s="835"/>
      <c r="Q511" s="837"/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11</v>
      </c>
      <c r="B512" s="832" t="s">
        <v>1183</v>
      </c>
      <c r="C512" s="832" t="s">
        <v>1189</v>
      </c>
      <c r="D512" s="833" t="s">
        <v>2119</v>
      </c>
      <c r="E512" s="834" t="s">
        <v>1220</v>
      </c>
      <c r="F512" s="832" t="s">
        <v>1184</v>
      </c>
      <c r="G512" s="832" t="s">
        <v>1375</v>
      </c>
      <c r="H512" s="832" t="s">
        <v>583</v>
      </c>
      <c r="I512" s="832" t="s">
        <v>1873</v>
      </c>
      <c r="J512" s="832" t="s">
        <v>698</v>
      </c>
      <c r="K512" s="832" t="s">
        <v>1874</v>
      </c>
      <c r="L512" s="835">
        <v>156.61000000000001</v>
      </c>
      <c r="M512" s="835">
        <v>313.22000000000003</v>
      </c>
      <c r="N512" s="832">
        <v>2</v>
      </c>
      <c r="O512" s="836">
        <v>2</v>
      </c>
      <c r="P512" s="835">
        <v>313.22000000000003</v>
      </c>
      <c r="Q512" s="837">
        <v>1</v>
      </c>
      <c r="R512" s="832">
        <v>2</v>
      </c>
      <c r="S512" s="837">
        <v>1</v>
      </c>
      <c r="T512" s="836">
        <v>2</v>
      </c>
      <c r="U512" s="838">
        <v>1</v>
      </c>
    </row>
    <row r="513" spans="1:21" ht="14.4" customHeight="1" x14ac:dyDescent="0.3">
      <c r="A513" s="831">
        <v>11</v>
      </c>
      <c r="B513" s="832" t="s">
        <v>1183</v>
      </c>
      <c r="C513" s="832" t="s">
        <v>1189</v>
      </c>
      <c r="D513" s="833" t="s">
        <v>2119</v>
      </c>
      <c r="E513" s="834" t="s">
        <v>1220</v>
      </c>
      <c r="F513" s="832" t="s">
        <v>1184</v>
      </c>
      <c r="G513" s="832" t="s">
        <v>1317</v>
      </c>
      <c r="H513" s="832" t="s">
        <v>583</v>
      </c>
      <c r="I513" s="832" t="s">
        <v>1458</v>
      </c>
      <c r="J513" s="832" t="s">
        <v>1319</v>
      </c>
      <c r="K513" s="832" t="s">
        <v>1459</v>
      </c>
      <c r="L513" s="835">
        <v>299.83999999999997</v>
      </c>
      <c r="M513" s="835">
        <v>599.67999999999995</v>
      </c>
      <c r="N513" s="832">
        <v>2</v>
      </c>
      <c r="O513" s="836">
        <v>2</v>
      </c>
      <c r="P513" s="835">
        <v>599.67999999999995</v>
      </c>
      <c r="Q513" s="837">
        <v>1</v>
      </c>
      <c r="R513" s="832">
        <v>2</v>
      </c>
      <c r="S513" s="837">
        <v>1</v>
      </c>
      <c r="T513" s="836">
        <v>2</v>
      </c>
      <c r="U513" s="838">
        <v>1</v>
      </c>
    </row>
    <row r="514" spans="1:21" ht="14.4" customHeight="1" x14ac:dyDescent="0.3">
      <c r="A514" s="831">
        <v>11</v>
      </c>
      <c r="B514" s="832" t="s">
        <v>1183</v>
      </c>
      <c r="C514" s="832" t="s">
        <v>1189</v>
      </c>
      <c r="D514" s="833" t="s">
        <v>2119</v>
      </c>
      <c r="E514" s="834" t="s">
        <v>1220</v>
      </c>
      <c r="F514" s="832" t="s">
        <v>1186</v>
      </c>
      <c r="G514" s="832" t="s">
        <v>1321</v>
      </c>
      <c r="H514" s="832" t="s">
        <v>583</v>
      </c>
      <c r="I514" s="832" t="s">
        <v>1322</v>
      </c>
      <c r="J514" s="832" t="s">
        <v>1323</v>
      </c>
      <c r="K514" s="832" t="s">
        <v>1324</v>
      </c>
      <c r="L514" s="835">
        <v>0</v>
      </c>
      <c r="M514" s="835">
        <v>0</v>
      </c>
      <c r="N514" s="832">
        <v>36</v>
      </c>
      <c r="O514" s="836">
        <v>36</v>
      </c>
      <c r="P514" s="835"/>
      <c r="Q514" s="837"/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11</v>
      </c>
      <c r="B515" s="832" t="s">
        <v>1183</v>
      </c>
      <c r="C515" s="832" t="s">
        <v>1189</v>
      </c>
      <c r="D515" s="833" t="s">
        <v>2119</v>
      </c>
      <c r="E515" s="834" t="s">
        <v>1220</v>
      </c>
      <c r="F515" s="832" t="s">
        <v>1186</v>
      </c>
      <c r="G515" s="832" t="s">
        <v>1321</v>
      </c>
      <c r="H515" s="832" t="s">
        <v>583</v>
      </c>
      <c r="I515" s="832" t="s">
        <v>1619</v>
      </c>
      <c r="J515" s="832" t="s">
        <v>1620</v>
      </c>
      <c r="K515" s="832" t="s">
        <v>1621</v>
      </c>
      <c r="L515" s="835">
        <v>400.2</v>
      </c>
      <c r="M515" s="835">
        <v>1200.5999999999999</v>
      </c>
      <c r="N515" s="832">
        <v>3</v>
      </c>
      <c r="O515" s="836">
        <v>3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11</v>
      </c>
      <c r="B516" s="832" t="s">
        <v>1183</v>
      </c>
      <c r="C516" s="832" t="s">
        <v>1189</v>
      </c>
      <c r="D516" s="833" t="s">
        <v>2119</v>
      </c>
      <c r="E516" s="834" t="s">
        <v>1220</v>
      </c>
      <c r="F516" s="832" t="s">
        <v>1186</v>
      </c>
      <c r="G516" s="832" t="s">
        <v>1392</v>
      </c>
      <c r="H516" s="832" t="s">
        <v>583</v>
      </c>
      <c r="I516" s="832" t="s">
        <v>1393</v>
      </c>
      <c r="J516" s="832" t="s">
        <v>1394</v>
      </c>
      <c r="K516" s="832" t="s">
        <v>1395</v>
      </c>
      <c r="L516" s="835">
        <v>0</v>
      </c>
      <c r="M516" s="835">
        <v>0</v>
      </c>
      <c r="N516" s="832">
        <v>10</v>
      </c>
      <c r="O516" s="836">
        <v>10</v>
      </c>
      <c r="P516" s="835"/>
      <c r="Q516" s="837"/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11</v>
      </c>
      <c r="B517" s="832" t="s">
        <v>1183</v>
      </c>
      <c r="C517" s="832" t="s">
        <v>1189</v>
      </c>
      <c r="D517" s="833" t="s">
        <v>2119</v>
      </c>
      <c r="E517" s="834" t="s">
        <v>1220</v>
      </c>
      <c r="F517" s="832" t="s">
        <v>1186</v>
      </c>
      <c r="G517" s="832" t="s">
        <v>1246</v>
      </c>
      <c r="H517" s="832" t="s">
        <v>583</v>
      </c>
      <c r="I517" s="832" t="s">
        <v>1247</v>
      </c>
      <c r="J517" s="832" t="s">
        <v>1248</v>
      </c>
      <c r="K517" s="832" t="s">
        <v>1249</v>
      </c>
      <c r="L517" s="835">
        <v>200</v>
      </c>
      <c r="M517" s="835">
        <v>1600</v>
      </c>
      <c r="N517" s="832">
        <v>8</v>
      </c>
      <c r="O517" s="836">
        <v>4</v>
      </c>
      <c r="P517" s="835">
        <v>1600</v>
      </c>
      <c r="Q517" s="837">
        <v>1</v>
      </c>
      <c r="R517" s="832">
        <v>8</v>
      </c>
      <c r="S517" s="837">
        <v>1</v>
      </c>
      <c r="T517" s="836">
        <v>4</v>
      </c>
      <c r="U517" s="838">
        <v>1</v>
      </c>
    </row>
    <row r="518" spans="1:21" ht="14.4" customHeight="1" x14ac:dyDescent="0.3">
      <c r="A518" s="831">
        <v>11</v>
      </c>
      <c r="B518" s="832" t="s">
        <v>1183</v>
      </c>
      <c r="C518" s="832" t="s">
        <v>1189</v>
      </c>
      <c r="D518" s="833" t="s">
        <v>2119</v>
      </c>
      <c r="E518" s="834" t="s">
        <v>1220</v>
      </c>
      <c r="F518" s="832" t="s">
        <v>1186</v>
      </c>
      <c r="G518" s="832" t="s">
        <v>1246</v>
      </c>
      <c r="H518" s="832" t="s">
        <v>583</v>
      </c>
      <c r="I518" s="832" t="s">
        <v>1264</v>
      </c>
      <c r="J518" s="832" t="s">
        <v>1265</v>
      </c>
      <c r="K518" s="832" t="s">
        <v>1266</v>
      </c>
      <c r="L518" s="835">
        <v>278.75</v>
      </c>
      <c r="M518" s="835">
        <v>4460</v>
      </c>
      <c r="N518" s="832">
        <v>16</v>
      </c>
      <c r="O518" s="836">
        <v>8</v>
      </c>
      <c r="P518" s="835">
        <v>2787.5</v>
      </c>
      <c r="Q518" s="837">
        <v>0.625</v>
      </c>
      <c r="R518" s="832">
        <v>10</v>
      </c>
      <c r="S518" s="837">
        <v>0.625</v>
      </c>
      <c r="T518" s="836">
        <v>5</v>
      </c>
      <c r="U518" s="838">
        <v>0.625</v>
      </c>
    </row>
    <row r="519" spans="1:21" ht="14.4" customHeight="1" x14ac:dyDescent="0.3">
      <c r="A519" s="831">
        <v>11</v>
      </c>
      <c r="B519" s="832" t="s">
        <v>1183</v>
      </c>
      <c r="C519" s="832" t="s">
        <v>1189</v>
      </c>
      <c r="D519" s="833" t="s">
        <v>2119</v>
      </c>
      <c r="E519" s="834" t="s">
        <v>1220</v>
      </c>
      <c r="F519" s="832" t="s">
        <v>1186</v>
      </c>
      <c r="G519" s="832" t="s">
        <v>1337</v>
      </c>
      <c r="H519" s="832" t="s">
        <v>583</v>
      </c>
      <c r="I519" s="832" t="s">
        <v>1338</v>
      </c>
      <c r="J519" s="832" t="s">
        <v>1339</v>
      </c>
      <c r="K519" s="832" t="s">
        <v>1340</v>
      </c>
      <c r="L519" s="835">
        <v>1659.44</v>
      </c>
      <c r="M519" s="835">
        <v>6637.76</v>
      </c>
      <c r="N519" s="832">
        <v>4</v>
      </c>
      <c r="O519" s="836">
        <v>3</v>
      </c>
      <c r="P519" s="835">
        <v>6637.76</v>
      </c>
      <c r="Q519" s="837">
        <v>1</v>
      </c>
      <c r="R519" s="832">
        <v>4</v>
      </c>
      <c r="S519" s="837">
        <v>1</v>
      </c>
      <c r="T519" s="836">
        <v>3</v>
      </c>
      <c r="U519" s="838">
        <v>1</v>
      </c>
    </row>
    <row r="520" spans="1:21" ht="14.4" customHeight="1" x14ac:dyDescent="0.3">
      <c r="A520" s="831">
        <v>11</v>
      </c>
      <c r="B520" s="832" t="s">
        <v>1183</v>
      </c>
      <c r="C520" s="832" t="s">
        <v>1189</v>
      </c>
      <c r="D520" s="833" t="s">
        <v>2119</v>
      </c>
      <c r="E520" s="834" t="s">
        <v>1221</v>
      </c>
      <c r="F520" s="832" t="s">
        <v>1184</v>
      </c>
      <c r="G520" s="832" t="s">
        <v>1875</v>
      </c>
      <c r="H520" s="832" t="s">
        <v>618</v>
      </c>
      <c r="I520" s="832" t="s">
        <v>1876</v>
      </c>
      <c r="J520" s="832" t="s">
        <v>1040</v>
      </c>
      <c r="K520" s="832" t="s">
        <v>1877</v>
      </c>
      <c r="L520" s="835">
        <v>93.27</v>
      </c>
      <c r="M520" s="835">
        <v>93.27</v>
      </c>
      <c r="N520" s="832">
        <v>1</v>
      </c>
      <c r="O520" s="836">
        <v>0.5</v>
      </c>
      <c r="P520" s="835">
        <v>93.27</v>
      </c>
      <c r="Q520" s="837">
        <v>1</v>
      </c>
      <c r="R520" s="832">
        <v>1</v>
      </c>
      <c r="S520" s="837">
        <v>1</v>
      </c>
      <c r="T520" s="836">
        <v>0.5</v>
      </c>
      <c r="U520" s="838">
        <v>1</v>
      </c>
    </row>
    <row r="521" spans="1:21" ht="14.4" customHeight="1" x14ac:dyDescent="0.3">
      <c r="A521" s="831">
        <v>11</v>
      </c>
      <c r="B521" s="832" t="s">
        <v>1183</v>
      </c>
      <c r="C521" s="832" t="s">
        <v>1189</v>
      </c>
      <c r="D521" s="833" t="s">
        <v>2119</v>
      </c>
      <c r="E521" s="834" t="s">
        <v>1221</v>
      </c>
      <c r="F521" s="832" t="s">
        <v>1184</v>
      </c>
      <c r="G521" s="832" t="s">
        <v>1341</v>
      </c>
      <c r="H521" s="832" t="s">
        <v>583</v>
      </c>
      <c r="I521" s="832" t="s">
        <v>1878</v>
      </c>
      <c r="J521" s="832" t="s">
        <v>1343</v>
      </c>
      <c r="K521" s="832" t="s">
        <v>1879</v>
      </c>
      <c r="L521" s="835">
        <v>79.849999999999994</v>
      </c>
      <c r="M521" s="835">
        <v>239.54999999999998</v>
      </c>
      <c r="N521" s="832">
        <v>3</v>
      </c>
      <c r="O521" s="836">
        <v>1</v>
      </c>
      <c r="P521" s="835">
        <v>239.54999999999998</v>
      </c>
      <c r="Q521" s="837">
        <v>1</v>
      </c>
      <c r="R521" s="832">
        <v>3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11</v>
      </c>
      <c r="B522" s="832" t="s">
        <v>1183</v>
      </c>
      <c r="C522" s="832" t="s">
        <v>1189</v>
      </c>
      <c r="D522" s="833" t="s">
        <v>2119</v>
      </c>
      <c r="E522" s="834" t="s">
        <v>1221</v>
      </c>
      <c r="F522" s="832" t="s">
        <v>1184</v>
      </c>
      <c r="G522" s="832" t="s">
        <v>1273</v>
      </c>
      <c r="H522" s="832" t="s">
        <v>583</v>
      </c>
      <c r="I522" s="832" t="s">
        <v>1880</v>
      </c>
      <c r="J522" s="832" t="s">
        <v>1643</v>
      </c>
      <c r="K522" s="832" t="s">
        <v>1874</v>
      </c>
      <c r="L522" s="835">
        <v>117.47</v>
      </c>
      <c r="M522" s="835">
        <v>234.94</v>
      </c>
      <c r="N522" s="832">
        <v>2</v>
      </c>
      <c r="O522" s="836">
        <v>2</v>
      </c>
      <c r="P522" s="835">
        <v>117.47</v>
      </c>
      <c r="Q522" s="837">
        <v>0.5</v>
      </c>
      <c r="R522" s="832">
        <v>1</v>
      </c>
      <c r="S522" s="837">
        <v>0.5</v>
      </c>
      <c r="T522" s="836">
        <v>1</v>
      </c>
      <c r="U522" s="838">
        <v>0.5</v>
      </c>
    </row>
    <row r="523" spans="1:21" ht="14.4" customHeight="1" x14ac:dyDescent="0.3">
      <c r="A523" s="831">
        <v>11</v>
      </c>
      <c r="B523" s="832" t="s">
        <v>1183</v>
      </c>
      <c r="C523" s="832" t="s">
        <v>1189</v>
      </c>
      <c r="D523" s="833" t="s">
        <v>2119</v>
      </c>
      <c r="E523" s="834" t="s">
        <v>1221</v>
      </c>
      <c r="F523" s="832" t="s">
        <v>1184</v>
      </c>
      <c r="G523" s="832" t="s">
        <v>1881</v>
      </c>
      <c r="H523" s="832" t="s">
        <v>583</v>
      </c>
      <c r="I523" s="832" t="s">
        <v>1882</v>
      </c>
      <c r="J523" s="832" t="s">
        <v>942</v>
      </c>
      <c r="K523" s="832" t="s">
        <v>1883</v>
      </c>
      <c r="L523" s="835">
        <v>94.7</v>
      </c>
      <c r="M523" s="835">
        <v>94.7</v>
      </c>
      <c r="N523" s="832">
        <v>1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11</v>
      </c>
      <c r="B524" s="832" t="s">
        <v>1183</v>
      </c>
      <c r="C524" s="832" t="s">
        <v>1189</v>
      </c>
      <c r="D524" s="833" t="s">
        <v>2119</v>
      </c>
      <c r="E524" s="834" t="s">
        <v>1221</v>
      </c>
      <c r="F524" s="832" t="s">
        <v>1184</v>
      </c>
      <c r="G524" s="832" t="s">
        <v>1229</v>
      </c>
      <c r="H524" s="832" t="s">
        <v>618</v>
      </c>
      <c r="I524" s="832" t="s">
        <v>1029</v>
      </c>
      <c r="J524" s="832" t="s">
        <v>652</v>
      </c>
      <c r="K524" s="832" t="s">
        <v>1030</v>
      </c>
      <c r="L524" s="835">
        <v>736.33</v>
      </c>
      <c r="M524" s="835">
        <v>736.33</v>
      </c>
      <c r="N524" s="832">
        <v>1</v>
      </c>
      <c r="O524" s="836">
        <v>1</v>
      </c>
      <c r="P524" s="835">
        <v>736.33</v>
      </c>
      <c r="Q524" s="837">
        <v>1</v>
      </c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11</v>
      </c>
      <c r="B525" s="832" t="s">
        <v>1183</v>
      </c>
      <c r="C525" s="832" t="s">
        <v>1189</v>
      </c>
      <c r="D525" s="833" t="s">
        <v>2119</v>
      </c>
      <c r="E525" s="834" t="s">
        <v>1221</v>
      </c>
      <c r="F525" s="832" t="s">
        <v>1184</v>
      </c>
      <c r="G525" s="832" t="s">
        <v>1884</v>
      </c>
      <c r="H525" s="832" t="s">
        <v>618</v>
      </c>
      <c r="I525" s="832" t="s">
        <v>1092</v>
      </c>
      <c r="J525" s="832" t="s">
        <v>809</v>
      </c>
      <c r="K525" s="832" t="s">
        <v>1093</v>
      </c>
      <c r="L525" s="835">
        <v>143.09</v>
      </c>
      <c r="M525" s="835">
        <v>143.09</v>
      </c>
      <c r="N525" s="832">
        <v>1</v>
      </c>
      <c r="O525" s="836">
        <v>0.5</v>
      </c>
      <c r="P525" s="835">
        <v>143.09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11</v>
      </c>
      <c r="B526" s="832" t="s">
        <v>1183</v>
      </c>
      <c r="C526" s="832" t="s">
        <v>1189</v>
      </c>
      <c r="D526" s="833" t="s">
        <v>2119</v>
      </c>
      <c r="E526" s="834" t="s">
        <v>1221</v>
      </c>
      <c r="F526" s="832" t="s">
        <v>1184</v>
      </c>
      <c r="G526" s="832" t="s">
        <v>1230</v>
      </c>
      <c r="H526" s="832" t="s">
        <v>618</v>
      </c>
      <c r="I526" s="832" t="s">
        <v>1065</v>
      </c>
      <c r="J526" s="832" t="s">
        <v>681</v>
      </c>
      <c r="K526" s="832" t="s">
        <v>683</v>
      </c>
      <c r="L526" s="835">
        <v>0</v>
      </c>
      <c r="M526" s="835">
        <v>0</v>
      </c>
      <c r="N526" s="832">
        <v>2</v>
      </c>
      <c r="O526" s="836">
        <v>2</v>
      </c>
      <c r="P526" s="835"/>
      <c r="Q526" s="837"/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11</v>
      </c>
      <c r="B527" s="832" t="s">
        <v>1183</v>
      </c>
      <c r="C527" s="832" t="s">
        <v>1189</v>
      </c>
      <c r="D527" s="833" t="s">
        <v>2119</v>
      </c>
      <c r="E527" s="834" t="s">
        <v>1221</v>
      </c>
      <c r="F527" s="832" t="s">
        <v>1184</v>
      </c>
      <c r="G527" s="832" t="s">
        <v>1375</v>
      </c>
      <c r="H527" s="832" t="s">
        <v>583</v>
      </c>
      <c r="I527" s="832" t="s">
        <v>1885</v>
      </c>
      <c r="J527" s="832" t="s">
        <v>1886</v>
      </c>
      <c r="K527" s="832" t="s">
        <v>1887</v>
      </c>
      <c r="L527" s="835">
        <v>300.68</v>
      </c>
      <c r="M527" s="835">
        <v>300.68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11</v>
      </c>
      <c r="B528" s="832" t="s">
        <v>1183</v>
      </c>
      <c r="C528" s="832" t="s">
        <v>1189</v>
      </c>
      <c r="D528" s="833" t="s">
        <v>2119</v>
      </c>
      <c r="E528" s="834" t="s">
        <v>1221</v>
      </c>
      <c r="F528" s="832" t="s">
        <v>1184</v>
      </c>
      <c r="G528" s="832" t="s">
        <v>1460</v>
      </c>
      <c r="H528" s="832" t="s">
        <v>618</v>
      </c>
      <c r="I528" s="832" t="s">
        <v>1888</v>
      </c>
      <c r="J528" s="832" t="s">
        <v>1889</v>
      </c>
      <c r="K528" s="832" t="s">
        <v>1890</v>
      </c>
      <c r="L528" s="835">
        <v>149.52000000000001</v>
      </c>
      <c r="M528" s="835">
        <v>149.52000000000001</v>
      </c>
      <c r="N528" s="832">
        <v>1</v>
      </c>
      <c r="O528" s="836">
        <v>1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11</v>
      </c>
      <c r="B529" s="832" t="s">
        <v>1183</v>
      </c>
      <c r="C529" s="832" t="s">
        <v>1189</v>
      </c>
      <c r="D529" s="833" t="s">
        <v>2119</v>
      </c>
      <c r="E529" s="834" t="s">
        <v>1221</v>
      </c>
      <c r="F529" s="832" t="s">
        <v>1184</v>
      </c>
      <c r="G529" s="832" t="s">
        <v>1460</v>
      </c>
      <c r="H529" s="832" t="s">
        <v>583</v>
      </c>
      <c r="I529" s="832" t="s">
        <v>1891</v>
      </c>
      <c r="J529" s="832" t="s">
        <v>1892</v>
      </c>
      <c r="K529" s="832" t="s">
        <v>1893</v>
      </c>
      <c r="L529" s="835">
        <v>154.36000000000001</v>
      </c>
      <c r="M529" s="835">
        <v>154.36000000000001</v>
      </c>
      <c r="N529" s="832">
        <v>1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11</v>
      </c>
      <c r="B530" s="832" t="s">
        <v>1183</v>
      </c>
      <c r="C530" s="832" t="s">
        <v>1189</v>
      </c>
      <c r="D530" s="833" t="s">
        <v>2119</v>
      </c>
      <c r="E530" s="834" t="s">
        <v>1221</v>
      </c>
      <c r="F530" s="832" t="s">
        <v>1186</v>
      </c>
      <c r="G530" s="832" t="s">
        <v>1222</v>
      </c>
      <c r="H530" s="832" t="s">
        <v>583</v>
      </c>
      <c r="I530" s="832" t="s">
        <v>1237</v>
      </c>
      <c r="J530" s="832" t="s">
        <v>1238</v>
      </c>
      <c r="K530" s="832" t="s">
        <v>1239</v>
      </c>
      <c r="L530" s="835">
        <v>1000</v>
      </c>
      <c r="M530" s="835">
        <v>1000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11</v>
      </c>
      <c r="B531" s="832" t="s">
        <v>1183</v>
      </c>
      <c r="C531" s="832" t="s">
        <v>1189</v>
      </c>
      <c r="D531" s="833" t="s">
        <v>2119</v>
      </c>
      <c r="E531" s="834" t="s">
        <v>1221</v>
      </c>
      <c r="F531" s="832" t="s">
        <v>1186</v>
      </c>
      <c r="G531" s="832" t="s">
        <v>1222</v>
      </c>
      <c r="H531" s="832" t="s">
        <v>583</v>
      </c>
      <c r="I531" s="832" t="s">
        <v>1223</v>
      </c>
      <c r="J531" s="832" t="s">
        <v>1224</v>
      </c>
      <c r="K531" s="832" t="s">
        <v>1225</v>
      </c>
      <c r="L531" s="835">
        <v>500</v>
      </c>
      <c r="M531" s="835">
        <v>500</v>
      </c>
      <c r="N531" s="832">
        <v>1</v>
      </c>
      <c r="O531" s="836">
        <v>1</v>
      </c>
      <c r="P531" s="835">
        <v>500</v>
      </c>
      <c r="Q531" s="837">
        <v>1</v>
      </c>
      <c r="R531" s="832">
        <v>1</v>
      </c>
      <c r="S531" s="837">
        <v>1</v>
      </c>
      <c r="T531" s="836">
        <v>1</v>
      </c>
      <c r="U531" s="838">
        <v>1</v>
      </c>
    </row>
    <row r="532" spans="1:21" ht="14.4" customHeight="1" x14ac:dyDescent="0.3">
      <c r="A532" s="831">
        <v>11</v>
      </c>
      <c r="B532" s="832" t="s">
        <v>1183</v>
      </c>
      <c r="C532" s="832" t="s">
        <v>1189</v>
      </c>
      <c r="D532" s="833" t="s">
        <v>2119</v>
      </c>
      <c r="E532" s="834" t="s">
        <v>1221</v>
      </c>
      <c r="F532" s="832" t="s">
        <v>1186</v>
      </c>
      <c r="G532" s="832" t="s">
        <v>1222</v>
      </c>
      <c r="H532" s="832" t="s">
        <v>583</v>
      </c>
      <c r="I532" s="832" t="s">
        <v>1226</v>
      </c>
      <c r="J532" s="832" t="s">
        <v>1227</v>
      </c>
      <c r="K532" s="832" t="s">
        <v>1228</v>
      </c>
      <c r="L532" s="835">
        <v>971.25</v>
      </c>
      <c r="M532" s="835">
        <v>971.25</v>
      </c>
      <c r="N532" s="832">
        <v>1</v>
      </c>
      <c r="O532" s="836">
        <v>1</v>
      </c>
      <c r="P532" s="835">
        <v>971.25</v>
      </c>
      <c r="Q532" s="837">
        <v>1</v>
      </c>
      <c r="R532" s="832">
        <v>1</v>
      </c>
      <c r="S532" s="837">
        <v>1</v>
      </c>
      <c r="T532" s="836">
        <v>1</v>
      </c>
      <c r="U532" s="838">
        <v>1</v>
      </c>
    </row>
    <row r="533" spans="1:21" ht="14.4" customHeight="1" x14ac:dyDescent="0.3">
      <c r="A533" s="831">
        <v>11</v>
      </c>
      <c r="B533" s="832" t="s">
        <v>1183</v>
      </c>
      <c r="C533" s="832" t="s">
        <v>1189</v>
      </c>
      <c r="D533" s="833" t="s">
        <v>2119</v>
      </c>
      <c r="E533" s="834" t="s">
        <v>1221</v>
      </c>
      <c r="F533" s="832" t="s">
        <v>1186</v>
      </c>
      <c r="G533" s="832" t="s">
        <v>1222</v>
      </c>
      <c r="H533" s="832" t="s">
        <v>583</v>
      </c>
      <c r="I533" s="832" t="s">
        <v>1231</v>
      </c>
      <c r="J533" s="832" t="s">
        <v>1232</v>
      </c>
      <c r="K533" s="832" t="s">
        <v>1233</v>
      </c>
      <c r="L533" s="835">
        <v>500</v>
      </c>
      <c r="M533" s="835">
        <v>500</v>
      </c>
      <c r="N533" s="832">
        <v>1</v>
      </c>
      <c r="O533" s="836">
        <v>1</v>
      </c>
      <c r="P533" s="835"/>
      <c r="Q533" s="837">
        <v>0</v>
      </c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11</v>
      </c>
      <c r="B534" s="832" t="s">
        <v>1183</v>
      </c>
      <c r="C534" s="832" t="s">
        <v>1189</v>
      </c>
      <c r="D534" s="833" t="s">
        <v>2119</v>
      </c>
      <c r="E534" s="834" t="s">
        <v>1221</v>
      </c>
      <c r="F534" s="832" t="s">
        <v>1186</v>
      </c>
      <c r="G534" s="832" t="s">
        <v>1246</v>
      </c>
      <c r="H534" s="832" t="s">
        <v>583</v>
      </c>
      <c r="I534" s="832" t="s">
        <v>1247</v>
      </c>
      <c r="J534" s="832" t="s">
        <v>1248</v>
      </c>
      <c r="K534" s="832" t="s">
        <v>1249</v>
      </c>
      <c r="L534" s="835">
        <v>200</v>
      </c>
      <c r="M534" s="835">
        <v>6000</v>
      </c>
      <c r="N534" s="832">
        <v>30</v>
      </c>
      <c r="O534" s="836">
        <v>15</v>
      </c>
      <c r="P534" s="835">
        <v>4400</v>
      </c>
      <c r="Q534" s="837">
        <v>0.73333333333333328</v>
      </c>
      <c r="R534" s="832">
        <v>22</v>
      </c>
      <c r="S534" s="837">
        <v>0.73333333333333328</v>
      </c>
      <c r="T534" s="836">
        <v>11</v>
      </c>
      <c r="U534" s="838">
        <v>0.73333333333333328</v>
      </c>
    </row>
    <row r="535" spans="1:21" ht="14.4" customHeight="1" x14ac:dyDescent="0.3">
      <c r="A535" s="831">
        <v>11</v>
      </c>
      <c r="B535" s="832" t="s">
        <v>1183</v>
      </c>
      <c r="C535" s="832" t="s">
        <v>1189</v>
      </c>
      <c r="D535" s="833" t="s">
        <v>2119</v>
      </c>
      <c r="E535" s="834" t="s">
        <v>1221</v>
      </c>
      <c r="F535" s="832" t="s">
        <v>1186</v>
      </c>
      <c r="G535" s="832" t="s">
        <v>1246</v>
      </c>
      <c r="H535" s="832" t="s">
        <v>583</v>
      </c>
      <c r="I535" s="832" t="s">
        <v>1264</v>
      </c>
      <c r="J535" s="832" t="s">
        <v>1265</v>
      </c>
      <c r="K535" s="832" t="s">
        <v>1266</v>
      </c>
      <c r="L535" s="835">
        <v>278.75</v>
      </c>
      <c r="M535" s="835">
        <v>3345</v>
      </c>
      <c r="N535" s="832">
        <v>12</v>
      </c>
      <c r="O535" s="836">
        <v>6</v>
      </c>
      <c r="P535" s="835">
        <v>3345</v>
      </c>
      <c r="Q535" s="837">
        <v>1</v>
      </c>
      <c r="R535" s="832">
        <v>12</v>
      </c>
      <c r="S535" s="837">
        <v>1</v>
      </c>
      <c r="T535" s="836">
        <v>6</v>
      </c>
      <c r="U535" s="838">
        <v>1</v>
      </c>
    </row>
    <row r="536" spans="1:21" ht="14.4" customHeight="1" x14ac:dyDescent="0.3">
      <c r="A536" s="831">
        <v>11</v>
      </c>
      <c r="B536" s="832" t="s">
        <v>1183</v>
      </c>
      <c r="C536" s="832" t="s">
        <v>1189</v>
      </c>
      <c r="D536" s="833" t="s">
        <v>2119</v>
      </c>
      <c r="E536" s="834" t="s">
        <v>1221</v>
      </c>
      <c r="F536" s="832" t="s">
        <v>1186</v>
      </c>
      <c r="G536" s="832" t="s">
        <v>1337</v>
      </c>
      <c r="H536" s="832" t="s">
        <v>583</v>
      </c>
      <c r="I536" s="832" t="s">
        <v>1566</v>
      </c>
      <c r="J536" s="832" t="s">
        <v>1567</v>
      </c>
      <c r="K536" s="832" t="s">
        <v>1568</v>
      </c>
      <c r="L536" s="835">
        <v>1659.44</v>
      </c>
      <c r="M536" s="835">
        <v>19913.28</v>
      </c>
      <c r="N536" s="832">
        <v>12</v>
      </c>
      <c r="O536" s="836">
        <v>12</v>
      </c>
      <c r="P536" s="835">
        <v>18253.84</v>
      </c>
      <c r="Q536" s="837">
        <v>0.91666666666666674</v>
      </c>
      <c r="R536" s="832">
        <v>11</v>
      </c>
      <c r="S536" s="837">
        <v>0.91666666666666663</v>
      </c>
      <c r="T536" s="836">
        <v>11</v>
      </c>
      <c r="U536" s="838">
        <v>0.91666666666666663</v>
      </c>
    </row>
    <row r="537" spans="1:21" ht="14.4" customHeight="1" x14ac:dyDescent="0.3">
      <c r="A537" s="831">
        <v>11</v>
      </c>
      <c r="B537" s="832" t="s">
        <v>1183</v>
      </c>
      <c r="C537" s="832" t="s">
        <v>1189</v>
      </c>
      <c r="D537" s="833" t="s">
        <v>2119</v>
      </c>
      <c r="E537" s="834" t="s">
        <v>1221</v>
      </c>
      <c r="F537" s="832" t="s">
        <v>1186</v>
      </c>
      <c r="G537" s="832" t="s">
        <v>1337</v>
      </c>
      <c r="H537" s="832" t="s">
        <v>583</v>
      </c>
      <c r="I537" s="832" t="s">
        <v>1338</v>
      </c>
      <c r="J537" s="832" t="s">
        <v>1339</v>
      </c>
      <c r="K537" s="832" t="s">
        <v>1340</v>
      </c>
      <c r="L537" s="835">
        <v>1659.44</v>
      </c>
      <c r="M537" s="835">
        <v>14934.960000000003</v>
      </c>
      <c r="N537" s="832">
        <v>9</v>
      </c>
      <c r="O537" s="836">
        <v>9</v>
      </c>
      <c r="P537" s="835">
        <v>14934.960000000003</v>
      </c>
      <c r="Q537" s="837">
        <v>1</v>
      </c>
      <c r="R537" s="832">
        <v>9</v>
      </c>
      <c r="S537" s="837">
        <v>1</v>
      </c>
      <c r="T537" s="836">
        <v>9</v>
      </c>
      <c r="U537" s="838">
        <v>1</v>
      </c>
    </row>
    <row r="538" spans="1:21" ht="14.4" customHeight="1" x14ac:dyDescent="0.3">
      <c r="A538" s="831">
        <v>11</v>
      </c>
      <c r="B538" s="832" t="s">
        <v>1183</v>
      </c>
      <c r="C538" s="832" t="s">
        <v>1189</v>
      </c>
      <c r="D538" s="833" t="s">
        <v>2119</v>
      </c>
      <c r="E538" s="834" t="s">
        <v>1217</v>
      </c>
      <c r="F538" s="832" t="s">
        <v>1184</v>
      </c>
      <c r="G538" s="832" t="s">
        <v>1341</v>
      </c>
      <c r="H538" s="832" t="s">
        <v>583</v>
      </c>
      <c r="I538" s="832" t="s">
        <v>1342</v>
      </c>
      <c r="J538" s="832" t="s">
        <v>1343</v>
      </c>
      <c r="K538" s="832" t="s">
        <v>1344</v>
      </c>
      <c r="L538" s="835">
        <v>159.71</v>
      </c>
      <c r="M538" s="835">
        <v>958.26</v>
      </c>
      <c r="N538" s="832">
        <v>6</v>
      </c>
      <c r="O538" s="836">
        <v>1.5</v>
      </c>
      <c r="P538" s="835">
        <v>958.26</v>
      </c>
      <c r="Q538" s="837">
        <v>1</v>
      </c>
      <c r="R538" s="832">
        <v>6</v>
      </c>
      <c r="S538" s="837">
        <v>1</v>
      </c>
      <c r="T538" s="836">
        <v>1.5</v>
      </c>
      <c r="U538" s="838">
        <v>1</v>
      </c>
    </row>
    <row r="539" spans="1:21" ht="14.4" customHeight="1" x14ac:dyDescent="0.3">
      <c r="A539" s="831">
        <v>11</v>
      </c>
      <c r="B539" s="832" t="s">
        <v>1183</v>
      </c>
      <c r="C539" s="832" t="s">
        <v>1189</v>
      </c>
      <c r="D539" s="833" t="s">
        <v>2119</v>
      </c>
      <c r="E539" s="834" t="s">
        <v>1217</v>
      </c>
      <c r="F539" s="832" t="s">
        <v>1184</v>
      </c>
      <c r="G539" s="832" t="s">
        <v>1341</v>
      </c>
      <c r="H539" s="832" t="s">
        <v>583</v>
      </c>
      <c r="I539" s="832" t="s">
        <v>1345</v>
      </c>
      <c r="J539" s="832" t="s">
        <v>1343</v>
      </c>
      <c r="K539" s="832" t="s">
        <v>1344</v>
      </c>
      <c r="L539" s="835">
        <v>159.71</v>
      </c>
      <c r="M539" s="835">
        <v>3833.04</v>
      </c>
      <c r="N539" s="832">
        <v>24</v>
      </c>
      <c r="O539" s="836">
        <v>5</v>
      </c>
      <c r="P539" s="835">
        <v>479.13</v>
      </c>
      <c r="Q539" s="837">
        <v>0.125</v>
      </c>
      <c r="R539" s="832">
        <v>3</v>
      </c>
      <c r="S539" s="837">
        <v>0.125</v>
      </c>
      <c r="T539" s="836">
        <v>0.5</v>
      </c>
      <c r="U539" s="838">
        <v>0.1</v>
      </c>
    </row>
    <row r="540" spans="1:21" ht="14.4" customHeight="1" x14ac:dyDescent="0.3">
      <c r="A540" s="831">
        <v>11</v>
      </c>
      <c r="B540" s="832" t="s">
        <v>1183</v>
      </c>
      <c r="C540" s="832" t="s">
        <v>1189</v>
      </c>
      <c r="D540" s="833" t="s">
        <v>2119</v>
      </c>
      <c r="E540" s="834" t="s">
        <v>1217</v>
      </c>
      <c r="F540" s="832" t="s">
        <v>1184</v>
      </c>
      <c r="G540" s="832" t="s">
        <v>1250</v>
      </c>
      <c r="H540" s="832" t="s">
        <v>618</v>
      </c>
      <c r="I540" s="832" t="s">
        <v>1251</v>
      </c>
      <c r="J540" s="832" t="s">
        <v>1051</v>
      </c>
      <c r="K540" s="832" t="s">
        <v>1252</v>
      </c>
      <c r="L540" s="835">
        <v>272.83</v>
      </c>
      <c r="M540" s="835">
        <v>1909.81</v>
      </c>
      <c r="N540" s="832">
        <v>7</v>
      </c>
      <c r="O540" s="836">
        <v>2</v>
      </c>
      <c r="P540" s="835">
        <v>818.49</v>
      </c>
      <c r="Q540" s="837">
        <v>0.4285714285714286</v>
      </c>
      <c r="R540" s="832">
        <v>3</v>
      </c>
      <c r="S540" s="837">
        <v>0.42857142857142855</v>
      </c>
      <c r="T540" s="836">
        <v>1</v>
      </c>
      <c r="U540" s="838">
        <v>0.5</v>
      </c>
    </row>
    <row r="541" spans="1:21" ht="14.4" customHeight="1" x14ac:dyDescent="0.3">
      <c r="A541" s="831">
        <v>11</v>
      </c>
      <c r="B541" s="832" t="s">
        <v>1183</v>
      </c>
      <c r="C541" s="832" t="s">
        <v>1189</v>
      </c>
      <c r="D541" s="833" t="s">
        <v>2119</v>
      </c>
      <c r="E541" s="834" t="s">
        <v>1217</v>
      </c>
      <c r="F541" s="832" t="s">
        <v>1184</v>
      </c>
      <c r="G541" s="832" t="s">
        <v>1482</v>
      </c>
      <c r="H541" s="832" t="s">
        <v>583</v>
      </c>
      <c r="I541" s="832" t="s">
        <v>1894</v>
      </c>
      <c r="J541" s="832" t="s">
        <v>1484</v>
      </c>
      <c r="K541" s="832" t="s">
        <v>1485</v>
      </c>
      <c r="L541" s="835">
        <v>1017.48</v>
      </c>
      <c r="M541" s="835">
        <v>1017.48</v>
      </c>
      <c r="N541" s="832">
        <v>1</v>
      </c>
      <c r="O541" s="836">
        <v>0.5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11</v>
      </c>
      <c r="B542" s="832" t="s">
        <v>1183</v>
      </c>
      <c r="C542" s="832" t="s">
        <v>1189</v>
      </c>
      <c r="D542" s="833" t="s">
        <v>2119</v>
      </c>
      <c r="E542" s="834" t="s">
        <v>1217</v>
      </c>
      <c r="F542" s="832" t="s">
        <v>1184</v>
      </c>
      <c r="G542" s="832" t="s">
        <v>1482</v>
      </c>
      <c r="H542" s="832" t="s">
        <v>583</v>
      </c>
      <c r="I542" s="832" t="s">
        <v>1871</v>
      </c>
      <c r="J542" s="832" t="s">
        <v>1484</v>
      </c>
      <c r="K542" s="832" t="s">
        <v>1872</v>
      </c>
      <c r="L542" s="835">
        <v>1526.23</v>
      </c>
      <c r="M542" s="835">
        <v>1526.23</v>
      </c>
      <c r="N542" s="832">
        <v>1</v>
      </c>
      <c r="O542" s="836">
        <v>0.5</v>
      </c>
      <c r="P542" s="835">
        <v>1526.23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" customHeight="1" x14ac:dyDescent="0.3">
      <c r="A543" s="831">
        <v>11</v>
      </c>
      <c r="B543" s="832" t="s">
        <v>1183</v>
      </c>
      <c r="C543" s="832" t="s">
        <v>1189</v>
      </c>
      <c r="D543" s="833" t="s">
        <v>2119</v>
      </c>
      <c r="E543" s="834" t="s">
        <v>1217</v>
      </c>
      <c r="F543" s="832" t="s">
        <v>1184</v>
      </c>
      <c r="G543" s="832" t="s">
        <v>1482</v>
      </c>
      <c r="H543" s="832" t="s">
        <v>583</v>
      </c>
      <c r="I543" s="832" t="s">
        <v>1895</v>
      </c>
      <c r="J543" s="832" t="s">
        <v>1869</v>
      </c>
      <c r="K543" s="832" t="s">
        <v>1896</v>
      </c>
      <c r="L543" s="835">
        <v>169.59</v>
      </c>
      <c r="M543" s="835">
        <v>169.59</v>
      </c>
      <c r="N543" s="832">
        <v>1</v>
      </c>
      <c r="O543" s="836">
        <v>0.5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11</v>
      </c>
      <c r="B544" s="832" t="s">
        <v>1183</v>
      </c>
      <c r="C544" s="832" t="s">
        <v>1189</v>
      </c>
      <c r="D544" s="833" t="s">
        <v>2119</v>
      </c>
      <c r="E544" s="834" t="s">
        <v>1217</v>
      </c>
      <c r="F544" s="832" t="s">
        <v>1184</v>
      </c>
      <c r="G544" s="832" t="s">
        <v>1854</v>
      </c>
      <c r="H544" s="832" t="s">
        <v>583</v>
      </c>
      <c r="I544" s="832" t="s">
        <v>1897</v>
      </c>
      <c r="J544" s="832" t="s">
        <v>1856</v>
      </c>
      <c r="K544" s="832" t="s">
        <v>1052</v>
      </c>
      <c r="L544" s="835">
        <v>78.33</v>
      </c>
      <c r="M544" s="835">
        <v>234.99</v>
      </c>
      <c r="N544" s="832">
        <v>3</v>
      </c>
      <c r="O544" s="836">
        <v>0.5</v>
      </c>
      <c r="P544" s="835">
        <v>234.99</v>
      </c>
      <c r="Q544" s="837">
        <v>1</v>
      </c>
      <c r="R544" s="832">
        <v>3</v>
      </c>
      <c r="S544" s="837">
        <v>1</v>
      </c>
      <c r="T544" s="836">
        <v>0.5</v>
      </c>
      <c r="U544" s="838">
        <v>1</v>
      </c>
    </row>
    <row r="545" spans="1:21" ht="14.4" customHeight="1" x14ac:dyDescent="0.3">
      <c r="A545" s="831">
        <v>11</v>
      </c>
      <c r="B545" s="832" t="s">
        <v>1183</v>
      </c>
      <c r="C545" s="832" t="s">
        <v>1189</v>
      </c>
      <c r="D545" s="833" t="s">
        <v>2119</v>
      </c>
      <c r="E545" s="834" t="s">
        <v>1217</v>
      </c>
      <c r="F545" s="832" t="s">
        <v>1184</v>
      </c>
      <c r="G545" s="832" t="s">
        <v>1601</v>
      </c>
      <c r="H545" s="832" t="s">
        <v>583</v>
      </c>
      <c r="I545" s="832" t="s">
        <v>1898</v>
      </c>
      <c r="J545" s="832" t="s">
        <v>638</v>
      </c>
      <c r="K545" s="832" t="s">
        <v>1899</v>
      </c>
      <c r="L545" s="835">
        <v>37.61</v>
      </c>
      <c r="M545" s="835">
        <v>37.61</v>
      </c>
      <c r="N545" s="832">
        <v>1</v>
      </c>
      <c r="O545" s="836">
        <v>0.5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11</v>
      </c>
      <c r="B546" s="832" t="s">
        <v>1183</v>
      </c>
      <c r="C546" s="832" t="s">
        <v>1189</v>
      </c>
      <c r="D546" s="833" t="s">
        <v>2119</v>
      </c>
      <c r="E546" s="834" t="s">
        <v>1217</v>
      </c>
      <c r="F546" s="832" t="s">
        <v>1184</v>
      </c>
      <c r="G546" s="832" t="s">
        <v>1273</v>
      </c>
      <c r="H546" s="832" t="s">
        <v>583</v>
      </c>
      <c r="I546" s="832" t="s">
        <v>1274</v>
      </c>
      <c r="J546" s="832" t="s">
        <v>1275</v>
      </c>
      <c r="K546" s="832" t="s">
        <v>1276</v>
      </c>
      <c r="L546" s="835">
        <v>52.87</v>
      </c>
      <c r="M546" s="835">
        <v>317.21999999999997</v>
      </c>
      <c r="N546" s="832">
        <v>6</v>
      </c>
      <c r="O546" s="836">
        <v>3.5</v>
      </c>
      <c r="P546" s="835">
        <v>105.74</v>
      </c>
      <c r="Q546" s="837">
        <v>0.33333333333333337</v>
      </c>
      <c r="R546" s="832">
        <v>2</v>
      </c>
      <c r="S546" s="837">
        <v>0.33333333333333331</v>
      </c>
      <c r="T546" s="836">
        <v>2</v>
      </c>
      <c r="U546" s="838">
        <v>0.5714285714285714</v>
      </c>
    </row>
    <row r="547" spans="1:21" ht="14.4" customHeight="1" x14ac:dyDescent="0.3">
      <c r="A547" s="831">
        <v>11</v>
      </c>
      <c r="B547" s="832" t="s">
        <v>1183</v>
      </c>
      <c r="C547" s="832" t="s">
        <v>1189</v>
      </c>
      <c r="D547" s="833" t="s">
        <v>2119</v>
      </c>
      <c r="E547" s="834" t="s">
        <v>1217</v>
      </c>
      <c r="F547" s="832" t="s">
        <v>1184</v>
      </c>
      <c r="G547" s="832" t="s">
        <v>1273</v>
      </c>
      <c r="H547" s="832" t="s">
        <v>583</v>
      </c>
      <c r="I547" s="832" t="s">
        <v>1900</v>
      </c>
      <c r="J547" s="832" t="s">
        <v>1682</v>
      </c>
      <c r="K547" s="832" t="s">
        <v>1901</v>
      </c>
      <c r="L547" s="835">
        <v>0</v>
      </c>
      <c r="M547" s="835">
        <v>0</v>
      </c>
      <c r="N547" s="832">
        <v>1</v>
      </c>
      <c r="O547" s="836">
        <v>1</v>
      </c>
      <c r="P547" s="835">
        <v>0</v>
      </c>
      <c r="Q547" s="837"/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11</v>
      </c>
      <c r="B548" s="832" t="s">
        <v>1183</v>
      </c>
      <c r="C548" s="832" t="s">
        <v>1189</v>
      </c>
      <c r="D548" s="833" t="s">
        <v>2119</v>
      </c>
      <c r="E548" s="834" t="s">
        <v>1217</v>
      </c>
      <c r="F548" s="832" t="s">
        <v>1184</v>
      </c>
      <c r="G548" s="832" t="s">
        <v>1283</v>
      </c>
      <c r="H548" s="832" t="s">
        <v>583</v>
      </c>
      <c r="I548" s="832" t="s">
        <v>1745</v>
      </c>
      <c r="J548" s="832" t="s">
        <v>636</v>
      </c>
      <c r="K548" s="832" t="s">
        <v>1285</v>
      </c>
      <c r="L548" s="835">
        <v>91.11</v>
      </c>
      <c r="M548" s="835">
        <v>91.11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11</v>
      </c>
      <c r="B549" s="832" t="s">
        <v>1183</v>
      </c>
      <c r="C549" s="832" t="s">
        <v>1189</v>
      </c>
      <c r="D549" s="833" t="s">
        <v>2119</v>
      </c>
      <c r="E549" s="834" t="s">
        <v>1217</v>
      </c>
      <c r="F549" s="832" t="s">
        <v>1184</v>
      </c>
      <c r="G549" s="832" t="s">
        <v>1902</v>
      </c>
      <c r="H549" s="832" t="s">
        <v>583</v>
      </c>
      <c r="I549" s="832" t="s">
        <v>1903</v>
      </c>
      <c r="J549" s="832" t="s">
        <v>833</v>
      </c>
      <c r="K549" s="832" t="s">
        <v>1904</v>
      </c>
      <c r="L549" s="835">
        <v>46.75</v>
      </c>
      <c r="M549" s="835">
        <v>280.5</v>
      </c>
      <c r="N549" s="832">
        <v>6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11</v>
      </c>
      <c r="B550" s="832" t="s">
        <v>1183</v>
      </c>
      <c r="C550" s="832" t="s">
        <v>1189</v>
      </c>
      <c r="D550" s="833" t="s">
        <v>2119</v>
      </c>
      <c r="E550" s="834" t="s">
        <v>1217</v>
      </c>
      <c r="F550" s="832" t="s">
        <v>1184</v>
      </c>
      <c r="G550" s="832" t="s">
        <v>1905</v>
      </c>
      <c r="H550" s="832" t="s">
        <v>583</v>
      </c>
      <c r="I550" s="832" t="s">
        <v>1906</v>
      </c>
      <c r="J550" s="832" t="s">
        <v>1907</v>
      </c>
      <c r="K550" s="832" t="s">
        <v>1908</v>
      </c>
      <c r="L550" s="835">
        <v>0</v>
      </c>
      <c r="M550" s="835">
        <v>0</v>
      </c>
      <c r="N550" s="832">
        <v>1</v>
      </c>
      <c r="O550" s="836">
        <v>1</v>
      </c>
      <c r="P550" s="835"/>
      <c r="Q550" s="837"/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11</v>
      </c>
      <c r="B551" s="832" t="s">
        <v>1183</v>
      </c>
      <c r="C551" s="832" t="s">
        <v>1189</v>
      </c>
      <c r="D551" s="833" t="s">
        <v>2119</v>
      </c>
      <c r="E551" s="834" t="s">
        <v>1217</v>
      </c>
      <c r="F551" s="832" t="s">
        <v>1184</v>
      </c>
      <c r="G551" s="832" t="s">
        <v>1498</v>
      </c>
      <c r="H551" s="832" t="s">
        <v>583</v>
      </c>
      <c r="I551" s="832" t="s">
        <v>1499</v>
      </c>
      <c r="J551" s="832" t="s">
        <v>1500</v>
      </c>
      <c r="K551" s="832" t="s">
        <v>1501</v>
      </c>
      <c r="L551" s="835">
        <v>0</v>
      </c>
      <c r="M551" s="835">
        <v>0</v>
      </c>
      <c r="N551" s="832">
        <v>1</v>
      </c>
      <c r="O551" s="836">
        <v>1</v>
      </c>
      <c r="P551" s="835"/>
      <c r="Q551" s="837"/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11</v>
      </c>
      <c r="B552" s="832" t="s">
        <v>1183</v>
      </c>
      <c r="C552" s="832" t="s">
        <v>1189</v>
      </c>
      <c r="D552" s="833" t="s">
        <v>2119</v>
      </c>
      <c r="E552" s="834" t="s">
        <v>1217</v>
      </c>
      <c r="F552" s="832" t="s">
        <v>1184</v>
      </c>
      <c r="G552" s="832" t="s">
        <v>1293</v>
      </c>
      <c r="H552" s="832" t="s">
        <v>583</v>
      </c>
      <c r="I552" s="832" t="s">
        <v>1294</v>
      </c>
      <c r="J552" s="832" t="s">
        <v>1295</v>
      </c>
      <c r="K552" s="832" t="s">
        <v>1296</v>
      </c>
      <c r="L552" s="835">
        <v>159.71</v>
      </c>
      <c r="M552" s="835">
        <v>958.26</v>
      </c>
      <c r="N552" s="832">
        <v>6</v>
      </c>
      <c r="O552" s="836">
        <v>1.5</v>
      </c>
      <c r="P552" s="835"/>
      <c r="Q552" s="837">
        <v>0</v>
      </c>
      <c r="R552" s="832"/>
      <c r="S552" s="837">
        <v>0</v>
      </c>
      <c r="T552" s="836"/>
      <c r="U552" s="838">
        <v>0</v>
      </c>
    </row>
    <row r="553" spans="1:21" ht="14.4" customHeight="1" x14ac:dyDescent="0.3">
      <c r="A553" s="831">
        <v>11</v>
      </c>
      <c r="B553" s="832" t="s">
        <v>1183</v>
      </c>
      <c r="C553" s="832" t="s">
        <v>1189</v>
      </c>
      <c r="D553" s="833" t="s">
        <v>2119</v>
      </c>
      <c r="E553" s="834" t="s">
        <v>1217</v>
      </c>
      <c r="F553" s="832" t="s">
        <v>1184</v>
      </c>
      <c r="G553" s="832" t="s">
        <v>1293</v>
      </c>
      <c r="H553" s="832" t="s">
        <v>583</v>
      </c>
      <c r="I553" s="832" t="s">
        <v>1355</v>
      </c>
      <c r="J553" s="832" t="s">
        <v>1295</v>
      </c>
      <c r="K553" s="832" t="s">
        <v>1356</v>
      </c>
      <c r="L553" s="835">
        <v>159.71</v>
      </c>
      <c r="M553" s="835">
        <v>1437.3899999999999</v>
      </c>
      <c r="N553" s="832">
        <v>9</v>
      </c>
      <c r="O553" s="836">
        <v>3</v>
      </c>
      <c r="P553" s="835">
        <v>479.13</v>
      </c>
      <c r="Q553" s="837">
        <v>0.33333333333333337</v>
      </c>
      <c r="R553" s="832">
        <v>3</v>
      </c>
      <c r="S553" s="837">
        <v>0.33333333333333331</v>
      </c>
      <c r="T553" s="836">
        <v>1</v>
      </c>
      <c r="U553" s="838">
        <v>0.33333333333333331</v>
      </c>
    </row>
    <row r="554" spans="1:21" ht="14.4" customHeight="1" x14ac:dyDescent="0.3">
      <c r="A554" s="831">
        <v>11</v>
      </c>
      <c r="B554" s="832" t="s">
        <v>1183</v>
      </c>
      <c r="C554" s="832" t="s">
        <v>1189</v>
      </c>
      <c r="D554" s="833" t="s">
        <v>2119</v>
      </c>
      <c r="E554" s="834" t="s">
        <v>1217</v>
      </c>
      <c r="F554" s="832" t="s">
        <v>1184</v>
      </c>
      <c r="G554" s="832" t="s">
        <v>1508</v>
      </c>
      <c r="H554" s="832" t="s">
        <v>583</v>
      </c>
      <c r="I554" s="832" t="s">
        <v>1512</v>
      </c>
      <c r="J554" s="832" t="s">
        <v>1510</v>
      </c>
      <c r="K554" s="832" t="s">
        <v>1513</v>
      </c>
      <c r="L554" s="835">
        <v>91.78</v>
      </c>
      <c r="M554" s="835">
        <v>458.9</v>
      </c>
      <c r="N554" s="832">
        <v>5</v>
      </c>
      <c r="O554" s="836">
        <v>2</v>
      </c>
      <c r="P554" s="835">
        <v>367.12</v>
      </c>
      <c r="Q554" s="837">
        <v>0.8</v>
      </c>
      <c r="R554" s="832">
        <v>4</v>
      </c>
      <c r="S554" s="837">
        <v>0.8</v>
      </c>
      <c r="T554" s="836">
        <v>1</v>
      </c>
      <c r="U554" s="838">
        <v>0.5</v>
      </c>
    </row>
    <row r="555" spans="1:21" ht="14.4" customHeight="1" x14ac:dyDescent="0.3">
      <c r="A555" s="831">
        <v>11</v>
      </c>
      <c r="B555" s="832" t="s">
        <v>1183</v>
      </c>
      <c r="C555" s="832" t="s">
        <v>1189</v>
      </c>
      <c r="D555" s="833" t="s">
        <v>2119</v>
      </c>
      <c r="E555" s="834" t="s">
        <v>1217</v>
      </c>
      <c r="F555" s="832" t="s">
        <v>1184</v>
      </c>
      <c r="G555" s="832" t="s">
        <v>1321</v>
      </c>
      <c r="H555" s="832" t="s">
        <v>583</v>
      </c>
      <c r="I555" s="832" t="s">
        <v>1909</v>
      </c>
      <c r="J555" s="832" t="s">
        <v>1465</v>
      </c>
      <c r="K555" s="832"/>
      <c r="L555" s="835">
        <v>318.07</v>
      </c>
      <c r="M555" s="835">
        <v>318.07</v>
      </c>
      <c r="N555" s="832">
        <v>1</v>
      </c>
      <c r="O555" s="836">
        <v>0.5</v>
      </c>
      <c r="P555" s="835">
        <v>318.07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" customHeight="1" x14ac:dyDescent="0.3">
      <c r="A556" s="831">
        <v>11</v>
      </c>
      <c r="B556" s="832" t="s">
        <v>1183</v>
      </c>
      <c r="C556" s="832" t="s">
        <v>1189</v>
      </c>
      <c r="D556" s="833" t="s">
        <v>2119</v>
      </c>
      <c r="E556" s="834" t="s">
        <v>1217</v>
      </c>
      <c r="F556" s="832" t="s">
        <v>1184</v>
      </c>
      <c r="G556" s="832" t="s">
        <v>1357</v>
      </c>
      <c r="H556" s="832" t="s">
        <v>583</v>
      </c>
      <c r="I556" s="832" t="s">
        <v>1358</v>
      </c>
      <c r="J556" s="832" t="s">
        <v>1359</v>
      </c>
      <c r="K556" s="832" t="s">
        <v>1360</v>
      </c>
      <c r="L556" s="835">
        <v>132.97999999999999</v>
      </c>
      <c r="M556" s="835">
        <v>4920.26</v>
      </c>
      <c r="N556" s="832">
        <v>37</v>
      </c>
      <c r="O556" s="836">
        <v>1.5</v>
      </c>
      <c r="P556" s="835">
        <v>2659.6</v>
      </c>
      <c r="Q556" s="837">
        <v>0.54054054054054046</v>
      </c>
      <c r="R556" s="832">
        <v>20</v>
      </c>
      <c r="S556" s="837">
        <v>0.54054054054054057</v>
      </c>
      <c r="T556" s="836">
        <v>1</v>
      </c>
      <c r="U556" s="838">
        <v>0.66666666666666663</v>
      </c>
    </row>
    <row r="557" spans="1:21" ht="14.4" customHeight="1" x14ac:dyDescent="0.3">
      <c r="A557" s="831">
        <v>11</v>
      </c>
      <c r="B557" s="832" t="s">
        <v>1183</v>
      </c>
      <c r="C557" s="832" t="s">
        <v>1189</v>
      </c>
      <c r="D557" s="833" t="s">
        <v>2119</v>
      </c>
      <c r="E557" s="834" t="s">
        <v>1217</v>
      </c>
      <c r="F557" s="832" t="s">
        <v>1184</v>
      </c>
      <c r="G557" s="832" t="s">
        <v>1363</v>
      </c>
      <c r="H557" s="832" t="s">
        <v>583</v>
      </c>
      <c r="I557" s="832" t="s">
        <v>1910</v>
      </c>
      <c r="J557" s="832" t="s">
        <v>1911</v>
      </c>
      <c r="K557" s="832" t="s">
        <v>1366</v>
      </c>
      <c r="L557" s="835">
        <v>663.86</v>
      </c>
      <c r="M557" s="835">
        <v>663.86</v>
      </c>
      <c r="N557" s="832">
        <v>1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11</v>
      </c>
      <c r="B558" s="832" t="s">
        <v>1183</v>
      </c>
      <c r="C558" s="832" t="s">
        <v>1189</v>
      </c>
      <c r="D558" s="833" t="s">
        <v>2119</v>
      </c>
      <c r="E558" s="834" t="s">
        <v>1217</v>
      </c>
      <c r="F558" s="832" t="s">
        <v>1184</v>
      </c>
      <c r="G558" s="832" t="s">
        <v>1912</v>
      </c>
      <c r="H558" s="832" t="s">
        <v>583</v>
      </c>
      <c r="I558" s="832" t="s">
        <v>1913</v>
      </c>
      <c r="J558" s="832" t="s">
        <v>1914</v>
      </c>
      <c r="K558" s="832" t="s">
        <v>1915</v>
      </c>
      <c r="L558" s="835">
        <v>7119.15</v>
      </c>
      <c r="M558" s="835">
        <v>7119.15</v>
      </c>
      <c r="N558" s="832">
        <v>1</v>
      </c>
      <c r="O558" s="836">
        <v>0.5</v>
      </c>
      <c r="P558" s="835">
        <v>7119.15</v>
      </c>
      <c r="Q558" s="837">
        <v>1</v>
      </c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11</v>
      </c>
      <c r="B559" s="832" t="s">
        <v>1183</v>
      </c>
      <c r="C559" s="832" t="s">
        <v>1189</v>
      </c>
      <c r="D559" s="833" t="s">
        <v>2119</v>
      </c>
      <c r="E559" s="834" t="s">
        <v>1217</v>
      </c>
      <c r="F559" s="832" t="s">
        <v>1184</v>
      </c>
      <c r="G559" s="832" t="s">
        <v>1524</v>
      </c>
      <c r="H559" s="832" t="s">
        <v>583</v>
      </c>
      <c r="I559" s="832" t="s">
        <v>1525</v>
      </c>
      <c r="J559" s="832" t="s">
        <v>671</v>
      </c>
      <c r="K559" s="832" t="s">
        <v>1526</v>
      </c>
      <c r="L559" s="835">
        <v>0</v>
      </c>
      <c r="M559" s="835">
        <v>0</v>
      </c>
      <c r="N559" s="832">
        <v>2</v>
      </c>
      <c r="O559" s="836">
        <v>1</v>
      </c>
      <c r="P559" s="835">
        <v>0</v>
      </c>
      <c r="Q559" s="837"/>
      <c r="R559" s="832">
        <v>2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11</v>
      </c>
      <c r="B560" s="832" t="s">
        <v>1183</v>
      </c>
      <c r="C560" s="832" t="s">
        <v>1189</v>
      </c>
      <c r="D560" s="833" t="s">
        <v>2119</v>
      </c>
      <c r="E560" s="834" t="s">
        <v>1217</v>
      </c>
      <c r="F560" s="832" t="s">
        <v>1184</v>
      </c>
      <c r="G560" s="832" t="s">
        <v>1370</v>
      </c>
      <c r="H560" s="832" t="s">
        <v>583</v>
      </c>
      <c r="I560" s="832" t="s">
        <v>1371</v>
      </c>
      <c r="J560" s="832" t="s">
        <v>642</v>
      </c>
      <c r="K560" s="832" t="s">
        <v>1372</v>
      </c>
      <c r="L560" s="835">
        <v>38.56</v>
      </c>
      <c r="M560" s="835">
        <v>38.56</v>
      </c>
      <c r="N560" s="832">
        <v>1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11</v>
      </c>
      <c r="B561" s="832" t="s">
        <v>1183</v>
      </c>
      <c r="C561" s="832" t="s">
        <v>1189</v>
      </c>
      <c r="D561" s="833" t="s">
        <v>2119</v>
      </c>
      <c r="E561" s="834" t="s">
        <v>1217</v>
      </c>
      <c r="F561" s="832" t="s">
        <v>1184</v>
      </c>
      <c r="G561" s="832" t="s">
        <v>1305</v>
      </c>
      <c r="H561" s="832" t="s">
        <v>583</v>
      </c>
      <c r="I561" s="832" t="s">
        <v>1916</v>
      </c>
      <c r="J561" s="832" t="s">
        <v>1307</v>
      </c>
      <c r="K561" s="832" t="s">
        <v>1917</v>
      </c>
      <c r="L561" s="835">
        <v>234.94</v>
      </c>
      <c r="M561" s="835">
        <v>234.94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11</v>
      </c>
      <c r="B562" s="832" t="s">
        <v>1183</v>
      </c>
      <c r="C562" s="832" t="s">
        <v>1189</v>
      </c>
      <c r="D562" s="833" t="s">
        <v>2119</v>
      </c>
      <c r="E562" s="834" t="s">
        <v>1217</v>
      </c>
      <c r="F562" s="832" t="s">
        <v>1184</v>
      </c>
      <c r="G562" s="832" t="s">
        <v>1229</v>
      </c>
      <c r="H562" s="832" t="s">
        <v>618</v>
      </c>
      <c r="I562" s="832" t="s">
        <v>1027</v>
      </c>
      <c r="J562" s="832" t="s">
        <v>652</v>
      </c>
      <c r="K562" s="832" t="s">
        <v>1028</v>
      </c>
      <c r="L562" s="835">
        <v>368.16</v>
      </c>
      <c r="M562" s="835">
        <v>736.32</v>
      </c>
      <c r="N562" s="832">
        <v>2</v>
      </c>
      <c r="O562" s="836">
        <v>1</v>
      </c>
      <c r="P562" s="835">
        <v>736.32</v>
      </c>
      <c r="Q562" s="837">
        <v>1</v>
      </c>
      <c r="R562" s="832">
        <v>2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11</v>
      </c>
      <c r="B563" s="832" t="s">
        <v>1183</v>
      </c>
      <c r="C563" s="832" t="s">
        <v>1189</v>
      </c>
      <c r="D563" s="833" t="s">
        <v>2119</v>
      </c>
      <c r="E563" s="834" t="s">
        <v>1217</v>
      </c>
      <c r="F563" s="832" t="s">
        <v>1184</v>
      </c>
      <c r="G563" s="832" t="s">
        <v>1229</v>
      </c>
      <c r="H563" s="832" t="s">
        <v>618</v>
      </c>
      <c r="I563" s="832" t="s">
        <v>1029</v>
      </c>
      <c r="J563" s="832" t="s">
        <v>652</v>
      </c>
      <c r="K563" s="832" t="s">
        <v>1030</v>
      </c>
      <c r="L563" s="835">
        <v>736.33</v>
      </c>
      <c r="M563" s="835">
        <v>19880.91</v>
      </c>
      <c r="N563" s="832">
        <v>27</v>
      </c>
      <c r="O563" s="836">
        <v>9.5</v>
      </c>
      <c r="P563" s="835">
        <v>12517.61</v>
      </c>
      <c r="Q563" s="837">
        <v>0.62962962962962965</v>
      </c>
      <c r="R563" s="832">
        <v>17</v>
      </c>
      <c r="S563" s="837">
        <v>0.62962962962962965</v>
      </c>
      <c r="T563" s="836">
        <v>6</v>
      </c>
      <c r="U563" s="838">
        <v>0.63157894736842102</v>
      </c>
    </row>
    <row r="564" spans="1:21" ht="14.4" customHeight="1" x14ac:dyDescent="0.3">
      <c r="A564" s="831">
        <v>11</v>
      </c>
      <c r="B564" s="832" t="s">
        <v>1183</v>
      </c>
      <c r="C564" s="832" t="s">
        <v>1189</v>
      </c>
      <c r="D564" s="833" t="s">
        <v>2119</v>
      </c>
      <c r="E564" s="834" t="s">
        <v>1217</v>
      </c>
      <c r="F564" s="832" t="s">
        <v>1184</v>
      </c>
      <c r="G564" s="832" t="s">
        <v>1229</v>
      </c>
      <c r="H564" s="832" t="s">
        <v>618</v>
      </c>
      <c r="I564" s="832" t="s">
        <v>1033</v>
      </c>
      <c r="J564" s="832" t="s">
        <v>652</v>
      </c>
      <c r="K564" s="832" t="s">
        <v>1034</v>
      </c>
      <c r="L564" s="835">
        <v>490.89</v>
      </c>
      <c r="M564" s="835">
        <v>1963.56</v>
      </c>
      <c r="N564" s="832">
        <v>4</v>
      </c>
      <c r="O564" s="836">
        <v>2</v>
      </c>
      <c r="P564" s="835">
        <v>981.78</v>
      </c>
      <c r="Q564" s="837">
        <v>0.5</v>
      </c>
      <c r="R564" s="832">
        <v>2</v>
      </c>
      <c r="S564" s="837">
        <v>0.5</v>
      </c>
      <c r="T564" s="836">
        <v>1.5</v>
      </c>
      <c r="U564" s="838">
        <v>0.75</v>
      </c>
    </row>
    <row r="565" spans="1:21" ht="14.4" customHeight="1" x14ac:dyDescent="0.3">
      <c r="A565" s="831">
        <v>11</v>
      </c>
      <c r="B565" s="832" t="s">
        <v>1183</v>
      </c>
      <c r="C565" s="832" t="s">
        <v>1189</v>
      </c>
      <c r="D565" s="833" t="s">
        <v>2119</v>
      </c>
      <c r="E565" s="834" t="s">
        <v>1217</v>
      </c>
      <c r="F565" s="832" t="s">
        <v>1184</v>
      </c>
      <c r="G565" s="832" t="s">
        <v>1229</v>
      </c>
      <c r="H565" s="832" t="s">
        <v>618</v>
      </c>
      <c r="I565" s="832" t="s">
        <v>1025</v>
      </c>
      <c r="J565" s="832" t="s">
        <v>652</v>
      </c>
      <c r="K565" s="832" t="s">
        <v>1026</v>
      </c>
      <c r="L565" s="835">
        <v>923.74</v>
      </c>
      <c r="M565" s="835">
        <v>5542.44</v>
      </c>
      <c r="N565" s="832">
        <v>6</v>
      </c>
      <c r="O565" s="836">
        <v>2.5</v>
      </c>
      <c r="P565" s="835">
        <v>4618.7</v>
      </c>
      <c r="Q565" s="837">
        <v>0.83333333333333337</v>
      </c>
      <c r="R565" s="832">
        <v>5</v>
      </c>
      <c r="S565" s="837">
        <v>0.83333333333333337</v>
      </c>
      <c r="T565" s="836">
        <v>2</v>
      </c>
      <c r="U565" s="838">
        <v>0.8</v>
      </c>
    </row>
    <row r="566" spans="1:21" ht="14.4" customHeight="1" x14ac:dyDescent="0.3">
      <c r="A566" s="831">
        <v>11</v>
      </c>
      <c r="B566" s="832" t="s">
        <v>1183</v>
      </c>
      <c r="C566" s="832" t="s">
        <v>1189</v>
      </c>
      <c r="D566" s="833" t="s">
        <v>2119</v>
      </c>
      <c r="E566" s="834" t="s">
        <v>1217</v>
      </c>
      <c r="F566" s="832" t="s">
        <v>1184</v>
      </c>
      <c r="G566" s="832" t="s">
        <v>1240</v>
      </c>
      <c r="H566" s="832" t="s">
        <v>583</v>
      </c>
      <c r="I566" s="832" t="s">
        <v>1241</v>
      </c>
      <c r="J566" s="832" t="s">
        <v>627</v>
      </c>
      <c r="K566" s="832" t="s">
        <v>1242</v>
      </c>
      <c r="L566" s="835">
        <v>35.25</v>
      </c>
      <c r="M566" s="835">
        <v>1515.75</v>
      </c>
      <c r="N566" s="832">
        <v>43</v>
      </c>
      <c r="O566" s="836">
        <v>31</v>
      </c>
      <c r="P566" s="835">
        <v>881.25</v>
      </c>
      <c r="Q566" s="837">
        <v>0.58139534883720934</v>
      </c>
      <c r="R566" s="832">
        <v>25</v>
      </c>
      <c r="S566" s="837">
        <v>0.58139534883720934</v>
      </c>
      <c r="T566" s="836">
        <v>16.5</v>
      </c>
      <c r="U566" s="838">
        <v>0.532258064516129</v>
      </c>
    </row>
    <row r="567" spans="1:21" ht="14.4" customHeight="1" x14ac:dyDescent="0.3">
      <c r="A567" s="831">
        <v>11</v>
      </c>
      <c r="B567" s="832" t="s">
        <v>1183</v>
      </c>
      <c r="C567" s="832" t="s">
        <v>1189</v>
      </c>
      <c r="D567" s="833" t="s">
        <v>2119</v>
      </c>
      <c r="E567" s="834" t="s">
        <v>1217</v>
      </c>
      <c r="F567" s="832" t="s">
        <v>1184</v>
      </c>
      <c r="G567" s="832" t="s">
        <v>1240</v>
      </c>
      <c r="H567" s="832" t="s">
        <v>583</v>
      </c>
      <c r="I567" s="832" t="s">
        <v>1536</v>
      </c>
      <c r="J567" s="832" t="s">
        <v>627</v>
      </c>
      <c r="K567" s="832" t="s">
        <v>1537</v>
      </c>
      <c r="L567" s="835">
        <v>17.62</v>
      </c>
      <c r="M567" s="835">
        <v>52.86</v>
      </c>
      <c r="N567" s="832">
        <v>3</v>
      </c>
      <c r="O567" s="836">
        <v>3</v>
      </c>
      <c r="P567" s="835">
        <v>35.24</v>
      </c>
      <c r="Q567" s="837">
        <v>0.66666666666666674</v>
      </c>
      <c r="R567" s="832">
        <v>2</v>
      </c>
      <c r="S567" s="837">
        <v>0.66666666666666663</v>
      </c>
      <c r="T567" s="836">
        <v>2</v>
      </c>
      <c r="U567" s="838">
        <v>0.66666666666666663</v>
      </c>
    </row>
    <row r="568" spans="1:21" ht="14.4" customHeight="1" x14ac:dyDescent="0.3">
      <c r="A568" s="831">
        <v>11</v>
      </c>
      <c r="B568" s="832" t="s">
        <v>1183</v>
      </c>
      <c r="C568" s="832" t="s">
        <v>1189</v>
      </c>
      <c r="D568" s="833" t="s">
        <v>2119</v>
      </c>
      <c r="E568" s="834" t="s">
        <v>1217</v>
      </c>
      <c r="F568" s="832" t="s">
        <v>1184</v>
      </c>
      <c r="G568" s="832" t="s">
        <v>1657</v>
      </c>
      <c r="H568" s="832" t="s">
        <v>583</v>
      </c>
      <c r="I568" s="832" t="s">
        <v>1918</v>
      </c>
      <c r="J568" s="832" t="s">
        <v>1659</v>
      </c>
      <c r="K568" s="832" t="s">
        <v>1919</v>
      </c>
      <c r="L568" s="835">
        <v>103.67</v>
      </c>
      <c r="M568" s="835">
        <v>103.67</v>
      </c>
      <c r="N568" s="832">
        <v>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11</v>
      </c>
      <c r="B569" s="832" t="s">
        <v>1183</v>
      </c>
      <c r="C569" s="832" t="s">
        <v>1189</v>
      </c>
      <c r="D569" s="833" t="s">
        <v>2119</v>
      </c>
      <c r="E569" s="834" t="s">
        <v>1217</v>
      </c>
      <c r="F569" s="832" t="s">
        <v>1184</v>
      </c>
      <c r="G569" s="832" t="s">
        <v>1657</v>
      </c>
      <c r="H569" s="832" t="s">
        <v>583</v>
      </c>
      <c r="I569" s="832" t="s">
        <v>1920</v>
      </c>
      <c r="J569" s="832" t="s">
        <v>1659</v>
      </c>
      <c r="K569" s="832" t="s">
        <v>1921</v>
      </c>
      <c r="L569" s="835">
        <v>32.25</v>
      </c>
      <c r="M569" s="835">
        <v>32.25</v>
      </c>
      <c r="N569" s="832">
        <v>1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11</v>
      </c>
      <c r="B570" s="832" t="s">
        <v>1183</v>
      </c>
      <c r="C570" s="832" t="s">
        <v>1189</v>
      </c>
      <c r="D570" s="833" t="s">
        <v>2119</v>
      </c>
      <c r="E570" s="834" t="s">
        <v>1217</v>
      </c>
      <c r="F570" s="832" t="s">
        <v>1184</v>
      </c>
      <c r="G570" s="832" t="s">
        <v>1657</v>
      </c>
      <c r="H570" s="832" t="s">
        <v>583</v>
      </c>
      <c r="I570" s="832" t="s">
        <v>1922</v>
      </c>
      <c r="J570" s="832" t="s">
        <v>1659</v>
      </c>
      <c r="K570" s="832" t="s">
        <v>1660</v>
      </c>
      <c r="L570" s="835">
        <v>103.67</v>
      </c>
      <c r="M570" s="835">
        <v>207.34</v>
      </c>
      <c r="N570" s="832">
        <v>2</v>
      </c>
      <c r="O570" s="836">
        <v>1.5</v>
      </c>
      <c r="P570" s="835">
        <v>207.34</v>
      </c>
      <c r="Q570" s="837">
        <v>1</v>
      </c>
      <c r="R570" s="832">
        <v>2</v>
      </c>
      <c r="S570" s="837">
        <v>1</v>
      </c>
      <c r="T570" s="836">
        <v>1.5</v>
      </c>
      <c r="U570" s="838">
        <v>1</v>
      </c>
    </row>
    <row r="571" spans="1:21" ht="14.4" customHeight="1" x14ac:dyDescent="0.3">
      <c r="A571" s="831">
        <v>11</v>
      </c>
      <c r="B571" s="832" t="s">
        <v>1183</v>
      </c>
      <c r="C571" s="832" t="s">
        <v>1189</v>
      </c>
      <c r="D571" s="833" t="s">
        <v>2119</v>
      </c>
      <c r="E571" s="834" t="s">
        <v>1217</v>
      </c>
      <c r="F571" s="832" t="s">
        <v>1184</v>
      </c>
      <c r="G571" s="832" t="s">
        <v>1657</v>
      </c>
      <c r="H571" s="832" t="s">
        <v>583</v>
      </c>
      <c r="I571" s="832" t="s">
        <v>1923</v>
      </c>
      <c r="J571" s="832" t="s">
        <v>1924</v>
      </c>
      <c r="K571" s="832" t="s">
        <v>1925</v>
      </c>
      <c r="L571" s="835">
        <v>115.18</v>
      </c>
      <c r="M571" s="835">
        <v>115.18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11</v>
      </c>
      <c r="B572" s="832" t="s">
        <v>1183</v>
      </c>
      <c r="C572" s="832" t="s">
        <v>1189</v>
      </c>
      <c r="D572" s="833" t="s">
        <v>2119</v>
      </c>
      <c r="E572" s="834" t="s">
        <v>1217</v>
      </c>
      <c r="F572" s="832" t="s">
        <v>1184</v>
      </c>
      <c r="G572" s="832" t="s">
        <v>1926</v>
      </c>
      <c r="H572" s="832" t="s">
        <v>583</v>
      </c>
      <c r="I572" s="832" t="s">
        <v>1927</v>
      </c>
      <c r="J572" s="832" t="s">
        <v>1928</v>
      </c>
      <c r="K572" s="832" t="s">
        <v>1929</v>
      </c>
      <c r="L572" s="835">
        <v>54.55</v>
      </c>
      <c r="M572" s="835">
        <v>109.1</v>
      </c>
      <c r="N572" s="832">
        <v>2</v>
      </c>
      <c r="O572" s="836">
        <v>0.5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11</v>
      </c>
      <c r="B573" s="832" t="s">
        <v>1183</v>
      </c>
      <c r="C573" s="832" t="s">
        <v>1189</v>
      </c>
      <c r="D573" s="833" t="s">
        <v>2119</v>
      </c>
      <c r="E573" s="834" t="s">
        <v>1217</v>
      </c>
      <c r="F573" s="832" t="s">
        <v>1184</v>
      </c>
      <c r="G573" s="832" t="s">
        <v>1930</v>
      </c>
      <c r="H573" s="832" t="s">
        <v>583</v>
      </c>
      <c r="I573" s="832" t="s">
        <v>1931</v>
      </c>
      <c r="J573" s="832" t="s">
        <v>1932</v>
      </c>
      <c r="K573" s="832" t="s">
        <v>1933</v>
      </c>
      <c r="L573" s="835">
        <v>500.74</v>
      </c>
      <c r="M573" s="835">
        <v>3505.1800000000003</v>
      </c>
      <c r="N573" s="832">
        <v>7</v>
      </c>
      <c r="O573" s="836">
        <v>2.5</v>
      </c>
      <c r="P573" s="835">
        <v>1502.22</v>
      </c>
      <c r="Q573" s="837">
        <v>0.42857142857142855</v>
      </c>
      <c r="R573" s="832">
        <v>3</v>
      </c>
      <c r="S573" s="837">
        <v>0.42857142857142855</v>
      </c>
      <c r="T573" s="836">
        <v>0.5</v>
      </c>
      <c r="U573" s="838">
        <v>0.2</v>
      </c>
    </row>
    <row r="574" spans="1:21" ht="14.4" customHeight="1" x14ac:dyDescent="0.3">
      <c r="A574" s="831">
        <v>11</v>
      </c>
      <c r="B574" s="832" t="s">
        <v>1183</v>
      </c>
      <c r="C574" s="832" t="s">
        <v>1189</v>
      </c>
      <c r="D574" s="833" t="s">
        <v>2119</v>
      </c>
      <c r="E574" s="834" t="s">
        <v>1217</v>
      </c>
      <c r="F574" s="832" t="s">
        <v>1184</v>
      </c>
      <c r="G574" s="832" t="s">
        <v>1230</v>
      </c>
      <c r="H574" s="832" t="s">
        <v>618</v>
      </c>
      <c r="I574" s="832" t="s">
        <v>1065</v>
      </c>
      <c r="J574" s="832" t="s">
        <v>681</v>
      </c>
      <c r="K574" s="832" t="s">
        <v>683</v>
      </c>
      <c r="L574" s="835">
        <v>0</v>
      </c>
      <c r="M574" s="835">
        <v>0</v>
      </c>
      <c r="N574" s="832">
        <v>6</v>
      </c>
      <c r="O574" s="836">
        <v>3</v>
      </c>
      <c r="P574" s="835">
        <v>0</v>
      </c>
      <c r="Q574" s="837"/>
      <c r="R574" s="832">
        <v>3</v>
      </c>
      <c r="S574" s="837">
        <v>0.5</v>
      </c>
      <c r="T574" s="836">
        <v>2</v>
      </c>
      <c r="U574" s="838">
        <v>0.66666666666666663</v>
      </c>
    </row>
    <row r="575" spans="1:21" ht="14.4" customHeight="1" x14ac:dyDescent="0.3">
      <c r="A575" s="831">
        <v>11</v>
      </c>
      <c r="B575" s="832" t="s">
        <v>1183</v>
      </c>
      <c r="C575" s="832" t="s">
        <v>1189</v>
      </c>
      <c r="D575" s="833" t="s">
        <v>2119</v>
      </c>
      <c r="E575" s="834" t="s">
        <v>1217</v>
      </c>
      <c r="F575" s="832" t="s">
        <v>1184</v>
      </c>
      <c r="G575" s="832" t="s">
        <v>1934</v>
      </c>
      <c r="H575" s="832" t="s">
        <v>583</v>
      </c>
      <c r="I575" s="832" t="s">
        <v>1935</v>
      </c>
      <c r="J575" s="832" t="s">
        <v>1936</v>
      </c>
      <c r="K575" s="832" t="s">
        <v>1937</v>
      </c>
      <c r="L575" s="835">
        <v>66.88</v>
      </c>
      <c r="M575" s="835">
        <v>1872.6399999999999</v>
      </c>
      <c r="N575" s="832">
        <v>28</v>
      </c>
      <c r="O575" s="836">
        <v>2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11</v>
      </c>
      <c r="B576" s="832" t="s">
        <v>1183</v>
      </c>
      <c r="C576" s="832" t="s">
        <v>1189</v>
      </c>
      <c r="D576" s="833" t="s">
        <v>2119</v>
      </c>
      <c r="E576" s="834" t="s">
        <v>1217</v>
      </c>
      <c r="F576" s="832" t="s">
        <v>1184</v>
      </c>
      <c r="G576" s="832" t="s">
        <v>1375</v>
      </c>
      <c r="H576" s="832" t="s">
        <v>583</v>
      </c>
      <c r="I576" s="832" t="s">
        <v>1938</v>
      </c>
      <c r="J576" s="832" t="s">
        <v>1886</v>
      </c>
      <c r="K576" s="832" t="s">
        <v>1887</v>
      </c>
      <c r="L576" s="835">
        <v>300.68</v>
      </c>
      <c r="M576" s="835">
        <v>300.68</v>
      </c>
      <c r="N576" s="832">
        <v>1</v>
      </c>
      <c r="O576" s="836">
        <v>1</v>
      </c>
      <c r="P576" s="835"/>
      <c r="Q576" s="837">
        <v>0</v>
      </c>
      <c r="R576" s="832"/>
      <c r="S576" s="837">
        <v>0</v>
      </c>
      <c r="T576" s="836"/>
      <c r="U576" s="838">
        <v>0</v>
      </c>
    </row>
    <row r="577" spans="1:21" ht="14.4" customHeight="1" x14ac:dyDescent="0.3">
      <c r="A577" s="831">
        <v>11</v>
      </c>
      <c r="B577" s="832" t="s">
        <v>1183</v>
      </c>
      <c r="C577" s="832" t="s">
        <v>1189</v>
      </c>
      <c r="D577" s="833" t="s">
        <v>2119</v>
      </c>
      <c r="E577" s="834" t="s">
        <v>1217</v>
      </c>
      <c r="F577" s="832" t="s">
        <v>1184</v>
      </c>
      <c r="G577" s="832" t="s">
        <v>1375</v>
      </c>
      <c r="H577" s="832" t="s">
        <v>583</v>
      </c>
      <c r="I577" s="832" t="s">
        <v>1939</v>
      </c>
      <c r="J577" s="832" t="s">
        <v>1377</v>
      </c>
      <c r="K577" s="832" t="s">
        <v>1940</v>
      </c>
      <c r="L577" s="835">
        <v>31.32</v>
      </c>
      <c r="M577" s="835">
        <v>31.32</v>
      </c>
      <c r="N577" s="832">
        <v>1</v>
      </c>
      <c r="O577" s="836">
        <v>0.5</v>
      </c>
      <c r="P577" s="835">
        <v>31.32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11</v>
      </c>
      <c r="B578" s="832" t="s">
        <v>1183</v>
      </c>
      <c r="C578" s="832" t="s">
        <v>1189</v>
      </c>
      <c r="D578" s="833" t="s">
        <v>2119</v>
      </c>
      <c r="E578" s="834" t="s">
        <v>1217</v>
      </c>
      <c r="F578" s="832" t="s">
        <v>1184</v>
      </c>
      <c r="G578" s="832" t="s">
        <v>1661</v>
      </c>
      <c r="H578" s="832" t="s">
        <v>583</v>
      </c>
      <c r="I578" s="832" t="s">
        <v>1662</v>
      </c>
      <c r="J578" s="832" t="s">
        <v>1663</v>
      </c>
      <c r="K578" s="832" t="s">
        <v>1664</v>
      </c>
      <c r="L578" s="835">
        <v>941.26</v>
      </c>
      <c r="M578" s="835">
        <v>2823.7799999999997</v>
      </c>
      <c r="N578" s="832">
        <v>3</v>
      </c>
      <c r="O578" s="836">
        <v>2.5</v>
      </c>
      <c r="P578" s="835">
        <v>2823.7799999999997</v>
      </c>
      <c r="Q578" s="837">
        <v>1</v>
      </c>
      <c r="R578" s="832">
        <v>3</v>
      </c>
      <c r="S578" s="837">
        <v>1</v>
      </c>
      <c r="T578" s="836">
        <v>2.5</v>
      </c>
      <c r="U578" s="838">
        <v>1</v>
      </c>
    </row>
    <row r="579" spans="1:21" ht="14.4" customHeight="1" x14ac:dyDescent="0.3">
      <c r="A579" s="831">
        <v>11</v>
      </c>
      <c r="B579" s="832" t="s">
        <v>1183</v>
      </c>
      <c r="C579" s="832" t="s">
        <v>1189</v>
      </c>
      <c r="D579" s="833" t="s">
        <v>2119</v>
      </c>
      <c r="E579" s="834" t="s">
        <v>1217</v>
      </c>
      <c r="F579" s="832" t="s">
        <v>1184</v>
      </c>
      <c r="G579" s="832" t="s">
        <v>1317</v>
      </c>
      <c r="H579" s="832" t="s">
        <v>583</v>
      </c>
      <c r="I579" s="832" t="s">
        <v>1318</v>
      </c>
      <c r="J579" s="832" t="s">
        <v>1319</v>
      </c>
      <c r="K579" s="832" t="s">
        <v>1320</v>
      </c>
      <c r="L579" s="835">
        <v>99.94</v>
      </c>
      <c r="M579" s="835">
        <v>199.88</v>
      </c>
      <c r="N579" s="832">
        <v>2</v>
      </c>
      <c r="O579" s="836">
        <v>1.5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11</v>
      </c>
      <c r="B580" s="832" t="s">
        <v>1183</v>
      </c>
      <c r="C580" s="832" t="s">
        <v>1189</v>
      </c>
      <c r="D580" s="833" t="s">
        <v>2119</v>
      </c>
      <c r="E580" s="834" t="s">
        <v>1217</v>
      </c>
      <c r="F580" s="832" t="s">
        <v>1184</v>
      </c>
      <c r="G580" s="832" t="s">
        <v>1317</v>
      </c>
      <c r="H580" s="832" t="s">
        <v>583</v>
      </c>
      <c r="I580" s="832" t="s">
        <v>1458</v>
      </c>
      <c r="J580" s="832" t="s">
        <v>1319</v>
      </c>
      <c r="K580" s="832" t="s">
        <v>1459</v>
      </c>
      <c r="L580" s="835">
        <v>299.83999999999997</v>
      </c>
      <c r="M580" s="835">
        <v>599.67999999999995</v>
      </c>
      <c r="N580" s="832">
        <v>2</v>
      </c>
      <c r="O580" s="836">
        <v>1.5</v>
      </c>
      <c r="P580" s="835">
        <v>599.67999999999995</v>
      </c>
      <c r="Q580" s="837">
        <v>1</v>
      </c>
      <c r="R580" s="832">
        <v>2</v>
      </c>
      <c r="S580" s="837">
        <v>1</v>
      </c>
      <c r="T580" s="836">
        <v>1.5</v>
      </c>
      <c r="U580" s="838">
        <v>1</v>
      </c>
    </row>
    <row r="581" spans="1:21" ht="14.4" customHeight="1" x14ac:dyDescent="0.3">
      <c r="A581" s="831">
        <v>11</v>
      </c>
      <c r="B581" s="832" t="s">
        <v>1183</v>
      </c>
      <c r="C581" s="832" t="s">
        <v>1189</v>
      </c>
      <c r="D581" s="833" t="s">
        <v>2119</v>
      </c>
      <c r="E581" s="834" t="s">
        <v>1217</v>
      </c>
      <c r="F581" s="832" t="s">
        <v>1184</v>
      </c>
      <c r="G581" s="832" t="s">
        <v>1317</v>
      </c>
      <c r="H581" s="832" t="s">
        <v>583</v>
      </c>
      <c r="I581" s="832" t="s">
        <v>1667</v>
      </c>
      <c r="J581" s="832" t="s">
        <v>1550</v>
      </c>
      <c r="K581" s="832" t="s">
        <v>1668</v>
      </c>
      <c r="L581" s="835">
        <v>50.32</v>
      </c>
      <c r="M581" s="835">
        <v>50.32</v>
      </c>
      <c r="N581" s="832">
        <v>1</v>
      </c>
      <c r="O581" s="836">
        <v>1</v>
      </c>
      <c r="P581" s="835">
        <v>50.32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11</v>
      </c>
      <c r="B582" s="832" t="s">
        <v>1183</v>
      </c>
      <c r="C582" s="832" t="s">
        <v>1189</v>
      </c>
      <c r="D582" s="833" t="s">
        <v>2119</v>
      </c>
      <c r="E582" s="834" t="s">
        <v>1217</v>
      </c>
      <c r="F582" s="832" t="s">
        <v>1184</v>
      </c>
      <c r="G582" s="832" t="s">
        <v>1460</v>
      </c>
      <c r="H582" s="832" t="s">
        <v>618</v>
      </c>
      <c r="I582" s="832" t="s">
        <v>1941</v>
      </c>
      <c r="J582" s="832" t="s">
        <v>1462</v>
      </c>
      <c r="K582" s="832" t="s">
        <v>1942</v>
      </c>
      <c r="L582" s="835">
        <v>225.06</v>
      </c>
      <c r="M582" s="835">
        <v>225.06</v>
      </c>
      <c r="N582" s="832">
        <v>1</v>
      </c>
      <c r="O582" s="836">
        <v>1</v>
      </c>
      <c r="P582" s="835">
        <v>225.06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11</v>
      </c>
      <c r="B583" s="832" t="s">
        <v>1183</v>
      </c>
      <c r="C583" s="832" t="s">
        <v>1189</v>
      </c>
      <c r="D583" s="833" t="s">
        <v>2119</v>
      </c>
      <c r="E583" s="834" t="s">
        <v>1217</v>
      </c>
      <c r="F583" s="832" t="s">
        <v>1184</v>
      </c>
      <c r="G583" s="832" t="s">
        <v>1460</v>
      </c>
      <c r="H583" s="832" t="s">
        <v>583</v>
      </c>
      <c r="I583" s="832" t="s">
        <v>1943</v>
      </c>
      <c r="J583" s="832" t="s">
        <v>1462</v>
      </c>
      <c r="K583" s="832" t="s">
        <v>1942</v>
      </c>
      <c r="L583" s="835">
        <v>225.06</v>
      </c>
      <c r="M583" s="835">
        <v>1125.3</v>
      </c>
      <c r="N583" s="832">
        <v>5</v>
      </c>
      <c r="O583" s="836">
        <v>3</v>
      </c>
      <c r="P583" s="835">
        <v>1125.3</v>
      </c>
      <c r="Q583" s="837">
        <v>1</v>
      </c>
      <c r="R583" s="832">
        <v>5</v>
      </c>
      <c r="S583" s="837">
        <v>1</v>
      </c>
      <c r="T583" s="836">
        <v>3</v>
      </c>
      <c r="U583" s="838">
        <v>1</v>
      </c>
    </row>
    <row r="584" spans="1:21" ht="14.4" customHeight="1" x14ac:dyDescent="0.3">
      <c r="A584" s="831">
        <v>11</v>
      </c>
      <c r="B584" s="832" t="s">
        <v>1183</v>
      </c>
      <c r="C584" s="832" t="s">
        <v>1189</v>
      </c>
      <c r="D584" s="833" t="s">
        <v>2119</v>
      </c>
      <c r="E584" s="834" t="s">
        <v>1217</v>
      </c>
      <c r="F584" s="832" t="s">
        <v>1184</v>
      </c>
      <c r="G584" s="832" t="s">
        <v>1255</v>
      </c>
      <c r="H584" s="832" t="s">
        <v>583</v>
      </c>
      <c r="I584" s="832" t="s">
        <v>1256</v>
      </c>
      <c r="J584" s="832" t="s">
        <v>615</v>
      </c>
      <c r="K584" s="832" t="s">
        <v>1257</v>
      </c>
      <c r="L584" s="835">
        <v>0</v>
      </c>
      <c r="M584" s="835">
        <v>0</v>
      </c>
      <c r="N584" s="832">
        <v>3</v>
      </c>
      <c r="O584" s="836">
        <v>1.5</v>
      </c>
      <c r="P584" s="835">
        <v>0</v>
      </c>
      <c r="Q584" s="837"/>
      <c r="R584" s="832">
        <v>1</v>
      </c>
      <c r="S584" s="837">
        <v>0.33333333333333331</v>
      </c>
      <c r="T584" s="836">
        <v>0.5</v>
      </c>
      <c r="U584" s="838">
        <v>0.33333333333333331</v>
      </c>
    </row>
    <row r="585" spans="1:21" ht="14.4" customHeight="1" x14ac:dyDescent="0.3">
      <c r="A585" s="831">
        <v>11</v>
      </c>
      <c r="B585" s="832" t="s">
        <v>1183</v>
      </c>
      <c r="C585" s="832" t="s">
        <v>1189</v>
      </c>
      <c r="D585" s="833" t="s">
        <v>2119</v>
      </c>
      <c r="E585" s="834" t="s">
        <v>1217</v>
      </c>
      <c r="F585" s="832" t="s">
        <v>1184</v>
      </c>
      <c r="G585" s="832" t="s">
        <v>1389</v>
      </c>
      <c r="H585" s="832" t="s">
        <v>583</v>
      </c>
      <c r="I585" s="832" t="s">
        <v>1390</v>
      </c>
      <c r="J585" s="832" t="s">
        <v>673</v>
      </c>
      <c r="K585" s="832" t="s">
        <v>1391</v>
      </c>
      <c r="L585" s="835">
        <v>107.27</v>
      </c>
      <c r="M585" s="835">
        <v>321.81</v>
      </c>
      <c r="N585" s="832">
        <v>3</v>
      </c>
      <c r="O585" s="836">
        <v>1</v>
      </c>
      <c r="P585" s="835">
        <v>321.81</v>
      </c>
      <c r="Q585" s="837">
        <v>1</v>
      </c>
      <c r="R585" s="832">
        <v>3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11</v>
      </c>
      <c r="B586" s="832" t="s">
        <v>1183</v>
      </c>
      <c r="C586" s="832" t="s">
        <v>1189</v>
      </c>
      <c r="D586" s="833" t="s">
        <v>2119</v>
      </c>
      <c r="E586" s="834" t="s">
        <v>1217</v>
      </c>
      <c r="F586" s="832" t="s">
        <v>1186</v>
      </c>
      <c r="G586" s="832" t="s">
        <v>1321</v>
      </c>
      <c r="H586" s="832" t="s">
        <v>583</v>
      </c>
      <c r="I586" s="832" t="s">
        <v>1944</v>
      </c>
      <c r="J586" s="832" t="s">
        <v>1945</v>
      </c>
      <c r="K586" s="832" t="s">
        <v>1946</v>
      </c>
      <c r="L586" s="835">
        <v>0</v>
      </c>
      <c r="M586" s="835">
        <v>0</v>
      </c>
      <c r="N586" s="832">
        <v>1</v>
      </c>
      <c r="O586" s="836">
        <v>1</v>
      </c>
      <c r="P586" s="835"/>
      <c r="Q586" s="837"/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11</v>
      </c>
      <c r="B587" s="832" t="s">
        <v>1183</v>
      </c>
      <c r="C587" s="832" t="s">
        <v>1189</v>
      </c>
      <c r="D587" s="833" t="s">
        <v>2119</v>
      </c>
      <c r="E587" s="834" t="s">
        <v>1217</v>
      </c>
      <c r="F587" s="832" t="s">
        <v>1186</v>
      </c>
      <c r="G587" s="832" t="s">
        <v>1321</v>
      </c>
      <c r="H587" s="832" t="s">
        <v>583</v>
      </c>
      <c r="I587" s="832" t="s">
        <v>1947</v>
      </c>
      <c r="J587" s="832" t="s">
        <v>1948</v>
      </c>
      <c r="K587" s="832" t="s">
        <v>1949</v>
      </c>
      <c r="L587" s="835">
        <v>0</v>
      </c>
      <c r="M587" s="835">
        <v>0</v>
      </c>
      <c r="N587" s="832">
        <v>1</v>
      </c>
      <c r="O587" s="836">
        <v>1</v>
      </c>
      <c r="P587" s="835"/>
      <c r="Q587" s="837"/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11</v>
      </c>
      <c r="B588" s="832" t="s">
        <v>1183</v>
      </c>
      <c r="C588" s="832" t="s">
        <v>1189</v>
      </c>
      <c r="D588" s="833" t="s">
        <v>2119</v>
      </c>
      <c r="E588" s="834" t="s">
        <v>1217</v>
      </c>
      <c r="F588" s="832" t="s">
        <v>1186</v>
      </c>
      <c r="G588" s="832" t="s">
        <v>1392</v>
      </c>
      <c r="H588" s="832" t="s">
        <v>583</v>
      </c>
      <c r="I588" s="832" t="s">
        <v>1866</v>
      </c>
      <c r="J588" s="832" t="s">
        <v>1867</v>
      </c>
      <c r="K588" s="832"/>
      <c r="L588" s="835">
        <v>0</v>
      </c>
      <c r="M588" s="835">
        <v>0</v>
      </c>
      <c r="N588" s="832">
        <v>1</v>
      </c>
      <c r="O588" s="836">
        <v>1</v>
      </c>
      <c r="P588" s="835"/>
      <c r="Q588" s="837"/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11</v>
      </c>
      <c r="B589" s="832" t="s">
        <v>1183</v>
      </c>
      <c r="C589" s="832" t="s">
        <v>1189</v>
      </c>
      <c r="D589" s="833" t="s">
        <v>2119</v>
      </c>
      <c r="E589" s="834" t="s">
        <v>1217</v>
      </c>
      <c r="F589" s="832" t="s">
        <v>1186</v>
      </c>
      <c r="G589" s="832" t="s">
        <v>1392</v>
      </c>
      <c r="H589" s="832" t="s">
        <v>583</v>
      </c>
      <c r="I589" s="832" t="s">
        <v>1393</v>
      </c>
      <c r="J589" s="832" t="s">
        <v>1394</v>
      </c>
      <c r="K589" s="832" t="s">
        <v>1395</v>
      </c>
      <c r="L589" s="835">
        <v>0</v>
      </c>
      <c r="M589" s="835">
        <v>0</v>
      </c>
      <c r="N589" s="832">
        <v>8</v>
      </c>
      <c r="O589" s="836">
        <v>8</v>
      </c>
      <c r="P589" s="835"/>
      <c r="Q589" s="837"/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11</v>
      </c>
      <c r="B590" s="832" t="s">
        <v>1183</v>
      </c>
      <c r="C590" s="832" t="s">
        <v>1189</v>
      </c>
      <c r="D590" s="833" t="s">
        <v>2119</v>
      </c>
      <c r="E590" s="834" t="s">
        <v>1217</v>
      </c>
      <c r="F590" s="832" t="s">
        <v>1186</v>
      </c>
      <c r="G590" s="832" t="s">
        <v>1222</v>
      </c>
      <c r="H590" s="832" t="s">
        <v>583</v>
      </c>
      <c r="I590" s="832" t="s">
        <v>1223</v>
      </c>
      <c r="J590" s="832" t="s">
        <v>1224</v>
      </c>
      <c r="K590" s="832" t="s">
        <v>1225</v>
      </c>
      <c r="L590" s="835">
        <v>500</v>
      </c>
      <c r="M590" s="835">
        <v>1500</v>
      </c>
      <c r="N590" s="832">
        <v>3</v>
      </c>
      <c r="O590" s="836">
        <v>3</v>
      </c>
      <c r="P590" s="835">
        <v>1500</v>
      </c>
      <c r="Q590" s="837">
        <v>1</v>
      </c>
      <c r="R590" s="832">
        <v>3</v>
      </c>
      <c r="S590" s="837">
        <v>1</v>
      </c>
      <c r="T590" s="836">
        <v>3</v>
      </c>
      <c r="U590" s="838">
        <v>1</v>
      </c>
    </row>
    <row r="591" spans="1:21" ht="14.4" customHeight="1" x14ac:dyDescent="0.3">
      <c r="A591" s="831">
        <v>11</v>
      </c>
      <c r="B591" s="832" t="s">
        <v>1183</v>
      </c>
      <c r="C591" s="832" t="s">
        <v>1189</v>
      </c>
      <c r="D591" s="833" t="s">
        <v>2119</v>
      </c>
      <c r="E591" s="834" t="s">
        <v>1217</v>
      </c>
      <c r="F591" s="832" t="s">
        <v>1186</v>
      </c>
      <c r="G591" s="832" t="s">
        <v>1222</v>
      </c>
      <c r="H591" s="832" t="s">
        <v>583</v>
      </c>
      <c r="I591" s="832" t="s">
        <v>1226</v>
      </c>
      <c r="J591" s="832" t="s">
        <v>1227</v>
      </c>
      <c r="K591" s="832" t="s">
        <v>1228</v>
      </c>
      <c r="L591" s="835">
        <v>971.25</v>
      </c>
      <c r="M591" s="835">
        <v>971.25</v>
      </c>
      <c r="N591" s="832">
        <v>1</v>
      </c>
      <c r="O591" s="836">
        <v>1</v>
      </c>
      <c r="P591" s="835">
        <v>971.25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" customHeight="1" x14ac:dyDescent="0.3">
      <c r="A592" s="831">
        <v>11</v>
      </c>
      <c r="B592" s="832" t="s">
        <v>1183</v>
      </c>
      <c r="C592" s="832" t="s">
        <v>1189</v>
      </c>
      <c r="D592" s="833" t="s">
        <v>2119</v>
      </c>
      <c r="E592" s="834" t="s">
        <v>1217</v>
      </c>
      <c r="F592" s="832" t="s">
        <v>1186</v>
      </c>
      <c r="G592" s="832" t="s">
        <v>1222</v>
      </c>
      <c r="H592" s="832" t="s">
        <v>583</v>
      </c>
      <c r="I592" s="832" t="s">
        <v>1402</v>
      </c>
      <c r="J592" s="832" t="s">
        <v>1403</v>
      </c>
      <c r="K592" s="832" t="s">
        <v>1404</v>
      </c>
      <c r="L592" s="835">
        <v>180</v>
      </c>
      <c r="M592" s="835">
        <v>540</v>
      </c>
      <c r="N592" s="832">
        <v>3</v>
      </c>
      <c r="O592" s="836">
        <v>3</v>
      </c>
      <c r="P592" s="835">
        <v>360</v>
      </c>
      <c r="Q592" s="837">
        <v>0.66666666666666663</v>
      </c>
      <c r="R592" s="832">
        <v>2</v>
      </c>
      <c r="S592" s="837">
        <v>0.66666666666666663</v>
      </c>
      <c r="T592" s="836">
        <v>2</v>
      </c>
      <c r="U592" s="838">
        <v>0.66666666666666663</v>
      </c>
    </row>
    <row r="593" spans="1:21" ht="14.4" customHeight="1" x14ac:dyDescent="0.3">
      <c r="A593" s="831">
        <v>11</v>
      </c>
      <c r="B593" s="832" t="s">
        <v>1183</v>
      </c>
      <c r="C593" s="832" t="s">
        <v>1189</v>
      </c>
      <c r="D593" s="833" t="s">
        <v>2119</v>
      </c>
      <c r="E593" s="834" t="s">
        <v>1217</v>
      </c>
      <c r="F593" s="832" t="s">
        <v>1186</v>
      </c>
      <c r="G593" s="832" t="s">
        <v>1222</v>
      </c>
      <c r="H593" s="832" t="s">
        <v>583</v>
      </c>
      <c r="I593" s="832" t="s">
        <v>1669</v>
      </c>
      <c r="J593" s="832" t="s">
        <v>1670</v>
      </c>
      <c r="K593" s="832"/>
      <c r="L593" s="835">
        <v>600</v>
      </c>
      <c r="M593" s="835">
        <v>1800</v>
      </c>
      <c r="N593" s="832">
        <v>3</v>
      </c>
      <c r="O593" s="836">
        <v>3</v>
      </c>
      <c r="P593" s="835">
        <v>600</v>
      </c>
      <c r="Q593" s="837">
        <v>0.33333333333333331</v>
      </c>
      <c r="R593" s="832">
        <v>1</v>
      </c>
      <c r="S593" s="837">
        <v>0.33333333333333331</v>
      </c>
      <c r="T593" s="836">
        <v>1</v>
      </c>
      <c r="U593" s="838">
        <v>0.33333333333333331</v>
      </c>
    </row>
    <row r="594" spans="1:21" ht="14.4" customHeight="1" x14ac:dyDescent="0.3">
      <c r="A594" s="831">
        <v>11</v>
      </c>
      <c r="B594" s="832" t="s">
        <v>1183</v>
      </c>
      <c r="C594" s="832" t="s">
        <v>1189</v>
      </c>
      <c r="D594" s="833" t="s">
        <v>2119</v>
      </c>
      <c r="E594" s="834" t="s">
        <v>1217</v>
      </c>
      <c r="F594" s="832" t="s">
        <v>1186</v>
      </c>
      <c r="G594" s="832" t="s">
        <v>1222</v>
      </c>
      <c r="H594" s="832" t="s">
        <v>583</v>
      </c>
      <c r="I594" s="832" t="s">
        <v>1671</v>
      </c>
      <c r="J594" s="832" t="s">
        <v>1672</v>
      </c>
      <c r="K594" s="832" t="s">
        <v>1673</v>
      </c>
      <c r="L594" s="835">
        <v>3200</v>
      </c>
      <c r="M594" s="835">
        <v>3200</v>
      </c>
      <c r="N594" s="832">
        <v>1</v>
      </c>
      <c r="O594" s="836">
        <v>1</v>
      </c>
      <c r="P594" s="835">
        <v>3200</v>
      </c>
      <c r="Q594" s="837">
        <v>1</v>
      </c>
      <c r="R594" s="832">
        <v>1</v>
      </c>
      <c r="S594" s="837">
        <v>1</v>
      </c>
      <c r="T594" s="836">
        <v>1</v>
      </c>
      <c r="U594" s="838">
        <v>1</v>
      </c>
    </row>
    <row r="595" spans="1:21" ht="14.4" customHeight="1" x14ac:dyDescent="0.3">
      <c r="A595" s="831">
        <v>11</v>
      </c>
      <c r="B595" s="832" t="s">
        <v>1183</v>
      </c>
      <c r="C595" s="832" t="s">
        <v>1189</v>
      </c>
      <c r="D595" s="833" t="s">
        <v>2119</v>
      </c>
      <c r="E595" s="834" t="s">
        <v>1217</v>
      </c>
      <c r="F595" s="832" t="s">
        <v>1186</v>
      </c>
      <c r="G595" s="832" t="s">
        <v>1222</v>
      </c>
      <c r="H595" s="832" t="s">
        <v>583</v>
      </c>
      <c r="I595" s="832" t="s">
        <v>1325</v>
      </c>
      <c r="J595" s="832" t="s">
        <v>1326</v>
      </c>
      <c r="K595" s="832" t="s">
        <v>1327</v>
      </c>
      <c r="L595" s="835">
        <v>600</v>
      </c>
      <c r="M595" s="835">
        <v>600</v>
      </c>
      <c r="N595" s="832">
        <v>1</v>
      </c>
      <c r="O595" s="836">
        <v>1</v>
      </c>
      <c r="P595" s="835">
        <v>600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11</v>
      </c>
      <c r="B596" s="832" t="s">
        <v>1183</v>
      </c>
      <c r="C596" s="832" t="s">
        <v>1189</v>
      </c>
      <c r="D596" s="833" t="s">
        <v>2119</v>
      </c>
      <c r="E596" s="834" t="s">
        <v>1217</v>
      </c>
      <c r="F596" s="832" t="s">
        <v>1186</v>
      </c>
      <c r="G596" s="832" t="s">
        <v>1222</v>
      </c>
      <c r="H596" s="832" t="s">
        <v>583</v>
      </c>
      <c r="I596" s="832" t="s">
        <v>1950</v>
      </c>
      <c r="J596" s="832" t="s">
        <v>1951</v>
      </c>
      <c r="K596" s="832" t="s">
        <v>1952</v>
      </c>
      <c r="L596" s="835">
        <v>999.46</v>
      </c>
      <c r="M596" s="835">
        <v>999.46</v>
      </c>
      <c r="N596" s="832">
        <v>1</v>
      </c>
      <c r="O596" s="836">
        <v>1</v>
      </c>
      <c r="P596" s="835">
        <v>999.46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" customHeight="1" x14ac:dyDescent="0.3">
      <c r="A597" s="831">
        <v>11</v>
      </c>
      <c r="B597" s="832" t="s">
        <v>1183</v>
      </c>
      <c r="C597" s="832" t="s">
        <v>1189</v>
      </c>
      <c r="D597" s="833" t="s">
        <v>2119</v>
      </c>
      <c r="E597" s="834" t="s">
        <v>1217</v>
      </c>
      <c r="F597" s="832" t="s">
        <v>1186</v>
      </c>
      <c r="G597" s="832" t="s">
        <v>1246</v>
      </c>
      <c r="H597" s="832" t="s">
        <v>583</v>
      </c>
      <c r="I597" s="832" t="s">
        <v>1953</v>
      </c>
      <c r="J597" s="832" t="s">
        <v>1954</v>
      </c>
      <c r="K597" s="832" t="s">
        <v>1955</v>
      </c>
      <c r="L597" s="835">
        <v>3990</v>
      </c>
      <c r="M597" s="835">
        <v>7980</v>
      </c>
      <c r="N597" s="832">
        <v>2</v>
      </c>
      <c r="O597" s="836">
        <v>2</v>
      </c>
      <c r="P597" s="835">
        <v>3990</v>
      </c>
      <c r="Q597" s="837">
        <v>0.5</v>
      </c>
      <c r="R597" s="832">
        <v>1</v>
      </c>
      <c r="S597" s="837">
        <v>0.5</v>
      </c>
      <c r="T597" s="836">
        <v>1</v>
      </c>
      <c r="U597" s="838">
        <v>0.5</v>
      </c>
    </row>
    <row r="598" spans="1:21" ht="14.4" customHeight="1" x14ac:dyDescent="0.3">
      <c r="A598" s="831">
        <v>11</v>
      </c>
      <c r="B598" s="832" t="s">
        <v>1183</v>
      </c>
      <c r="C598" s="832" t="s">
        <v>1189</v>
      </c>
      <c r="D598" s="833" t="s">
        <v>2119</v>
      </c>
      <c r="E598" s="834" t="s">
        <v>1217</v>
      </c>
      <c r="F598" s="832" t="s">
        <v>1186</v>
      </c>
      <c r="G598" s="832" t="s">
        <v>1246</v>
      </c>
      <c r="H598" s="832" t="s">
        <v>583</v>
      </c>
      <c r="I598" s="832" t="s">
        <v>1247</v>
      </c>
      <c r="J598" s="832" t="s">
        <v>1248</v>
      </c>
      <c r="K598" s="832" t="s">
        <v>1249</v>
      </c>
      <c r="L598" s="835">
        <v>200</v>
      </c>
      <c r="M598" s="835">
        <v>2400</v>
      </c>
      <c r="N598" s="832">
        <v>12</v>
      </c>
      <c r="O598" s="836">
        <v>6</v>
      </c>
      <c r="P598" s="835">
        <v>2400</v>
      </c>
      <c r="Q598" s="837">
        <v>1</v>
      </c>
      <c r="R598" s="832">
        <v>12</v>
      </c>
      <c r="S598" s="837">
        <v>1</v>
      </c>
      <c r="T598" s="836">
        <v>6</v>
      </c>
      <c r="U598" s="838">
        <v>1</v>
      </c>
    </row>
    <row r="599" spans="1:21" ht="14.4" customHeight="1" x14ac:dyDescent="0.3">
      <c r="A599" s="831">
        <v>11</v>
      </c>
      <c r="B599" s="832" t="s">
        <v>1183</v>
      </c>
      <c r="C599" s="832" t="s">
        <v>1189</v>
      </c>
      <c r="D599" s="833" t="s">
        <v>2119</v>
      </c>
      <c r="E599" s="834" t="s">
        <v>1217</v>
      </c>
      <c r="F599" s="832" t="s">
        <v>1186</v>
      </c>
      <c r="G599" s="832" t="s">
        <v>1246</v>
      </c>
      <c r="H599" s="832" t="s">
        <v>583</v>
      </c>
      <c r="I599" s="832" t="s">
        <v>1264</v>
      </c>
      <c r="J599" s="832" t="s">
        <v>1265</v>
      </c>
      <c r="K599" s="832" t="s">
        <v>1266</v>
      </c>
      <c r="L599" s="835">
        <v>278.75</v>
      </c>
      <c r="M599" s="835">
        <v>5017.5</v>
      </c>
      <c r="N599" s="832">
        <v>18</v>
      </c>
      <c r="O599" s="836">
        <v>10</v>
      </c>
      <c r="P599" s="835">
        <v>4460</v>
      </c>
      <c r="Q599" s="837">
        <v>0.88888888888888884</v>
      </c>
      <c r="R599" s="832">
        <v>16</v>
      </c>
      <c r="S599" s="837">
        <v>0.88888888888888884</v>
      </c>
      <c r="T599" s="836">
        <v>9</v>
      </c>
      <c r="U599" s="838">
        <v>0.9</v>
      </c>
    </row>
    <row r="600" spans="1:21" ht="14.4" customHeight="1" x14ac:dyDescent="0.3">
      <c r="A600" s="831">
        <v>11</v>
      </c>
      <c r="B600" s="832" t="s">
        <v>1183</v>
      </c>
      <c r="C600" s="832" t="s">
        <v>1189</v>
      </c>
      <c r="D600" s="833" t="s">
        <v>2119</v>
      </c>
      <c r="E600" s="834" t="s">
        <v>1217</v>
      </c>
      <c r="F600" s="832" t="s">
        <v>1186</v>
      </c>
      <c r="G600" s="832" t="s">
        <v>1337</v>
      </c>
      <c r="H600" s="832" t="s">
        <v>583</v>
      </c>
      <c r="I600" s="832" t="s">
        <v>1566</v>
      </c>
      <c r="J600" s="832" t="s">
        <v>1567</v>
      </c>
      <c r="K600" s="832" t="s">
        <v>1568</v>
      </c>
      <c r="L600" s="835">
        <v>1659.44</v>
      </c>
      <c r="M600" s="835">
        <v>34848.239999999991</v>
      </c>
      <c r="N600" s="832">
        <v>21</v>
      </c>
      <c r="O600" s="836">
        <v>20</v>
      </c>
      <c r="P600" s="835">
        <v>28210.479999999992</v>
      </c>
      <c r="Q600" s="837">
        <v>0.80952380952380953</v>
      </c>
      <c r="R600" s="832">
        <v>17</v>
      </c>
      <c r="S600" s="837">
        <v>0.80952380952380953</v>
      </c>
      <c r="T600" s="836">
        <v>16</v>
      </c>
      <c r="U600" s="838">
        <v>0.8</v>
      </c>
    </row>
    <row r="601" spans="1:21" ht="14.4" customHeight="1" x14ac:dyDescent="0.3">
      <c r="A601" s="831">
        <v>11</v>
      </c>
      <c r="B601" s="832" t="s">
        <v>1183</v>
      </c>
      <c r="C601" s="832" t="s">
        <v>1189</v>
      </c>
      <c r="D601" s="833" t="s">
        <v>2119</v>
      </c>
      <c r="E601" s="834" t="s">
        <v>1217</v>
      </c>
      <c r="F601" s="832" t="s">
        <v>1186</v>
      </c>
      <c r="G601" s="832" t="s">
        <v>1337</v>
      </c>
      <c r="H601" s="832" t="s">
        <v>583</v>
      </c>
      <c r="I601" s="832" t="s">
        <v>1851</v>
      </c>
      <c r="J601" s="832" t="s">
        <v>1852</v>
      </c>
      <c r="K601" s="832" t="s">
        <v>1853</v>
      </c>
      <c r="L601" s="835">
        <v>1659.44</v>
      </c>
      <c r="M601" s="835">
        <v>14934.960000000003</v>
      </c>
      <c r="N601" s="832">
        <v>9</v>
      </c>
      <c r="O601" s="836">
        <v>7</v>
      </c>
      <c r="P601" s="835">
        <v>11616.080000000002</v>
      </c>
      <c r="Q601" s="837">
        <v>0.77777777777777779</v>
      </c>
      <c r="R601" s="832">
        <v>7</v>
      </c>
      <c r="S601" s="837">
        <v>0.77777777777777779</v>
      </c>
      <c r="T601" s="836">
        <v>5</v>
      </c>
      <c r="U601" s="838">
        <v>0.7142857142857143</v>
      </c>
    </row>
    <row r="602" spans="1:21" ht="14.4" customHeight="1" x14ac:dyDescent="0.3">
      <c r="A602" s="831">
        <v>11</v>
      </c>
      <c r="B602" s="832" t="s">
        <v>1183</v>
      </c>
      <c r="C602" s="832" t="s">
        <v>1189</v>
      </c>
      <c r="D602" s="833" t="s">
        <v>2119</v>
      </c>
      <c r="E602" s="834" t="s">
        <v>1195</v>
      </c>
      <c r="F602" s="832" t="s">
        <v>1184</v>
      </c>
      <c r="G602" s="832" t="s">
        <v>1434</v>
      </c>
      <c r="H602" s="832" t="s">
        <v>583</v>
      </c>
      <c r="I602" s="832" t="s">
        <v>1435</v>
      </c>
      <c r="J602" s="832" t="s">
        <v>1436</v>
      </c>
      <c r="K602" s="832" t="s">
        <v>1437</v>
      </c>
      <c r="L602" s="835">
        <v>23.49</v>
      </c>
      <c r="M602" s="835">
        <v>23.49</v>
      </c>
      <c r="N602" s="832">
        <v>1</v>
      </c>
      <c r="O602" s="836">
        <v>1</v>
      </c>
      <c r="P602" s="835">
        <v>23.49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11</v>
      </c>
      <c r="B603" s="832" t="s">
        <v>1183</v>
      </c>
      <c r="C603" s="832" t="s">
        <v>1189</v>
      </c>
      <c r="D603" s="833" t="s">
        <v>2119</v>
      </c>
      <c r="E603" s="834" t="s">
        <v>1195</v>
      </c>
      <c r="F603" s="832" t="s">
        <v>1184</v>
      </c>
      <c r="G603" s="832" t="s">
        <v>1434</v>
      </c>
      <c r="H603" s="832" t="s">
        <v>583</v>
      </c>
      <c r="I603" s="832" t="s">
        <v>1956</v>
      </c>
      <c r="J603" s="832" t="s">
        <v>1436</v>
      </c>
      <c r="K603" s="832" t="s">
        <v>1957</v>
      </c>
      <c r="L603" s="835">
        <v>70.48</v>
      </c>
      <c r="M603" s="835">
        <v>70.48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11</v>
      </c>
      <c r="B604" s="832" t="s">
        <v>1183</v>
      </c>
      <c r="C604" s="832" t="s">
        <v>1189</v>
      </c>
      <c r="D604" s="833" t="s">
        <v>2119</v>
      </c>
      <c r="E604" s="834" t="s">
        <v>1195</v>
      </c>
      <c r="F604" s="832" t="s">
        <v>1184</v>
      </c>
      <c r="G604" s="832" t="s">
        <v>1341</v>
      </c>
      <c r="H604" s="832" t="s">
        <v>583</v>
      </c>
      <c r="I604" s="832" t="s">
        <v>1342</v>
      </c>
      <c r="J604" s="832" t="s">
        <v>1343</v>
      </c>
      <c r="K604" s="832" t="s">
        <v>1344</v>
      </c>
      <c r="L604" s="835">
        <v>159.71</v>
      </c>
      <c r="M604" s="835">
        <v>1756.81</v>
      </c>
      <c r="N604" s="832">
        <v>11</v>
      </c>
      <c r="O604" s="836">
        <v>4</v>
      </c>
      <c r="P604" s="835">
        <v>1277.6799999999998</v>
      </c>
      <c r="Q604" s="837">
        <v>0.72727272727272718</v>
      </c>
      <c r="R604" s="832">
        <v>8</v>
      </c>
      <c r="S604" s="837">
        <v>0.72727272727272729</v>
      </c>
      <c r="T604" s="836">
        <v>3</v>
      </c>
      <c r="U604" s="838">
        <v>0.75</v>
      </c>
    </row>
    <row r="605" spans="1:21" ht="14.4" customHeight="1" x14ac:dyDescent="0.3">
      <c r="A605" s="831">
        <v>11</v>
      </c>
      <c r="B605" s="832" t="s">
        <v>1183</v>
      </c>
      <c r="C605" s="832" t="s">
        <v>1189</v>
      </c>
      <c r="D605" s="833" t="s">
        <v>2119</v>
      </c>
      <c r="E605" s="834" t="s">
        <v>1195</v>
      </c>
      <c r="F605" s="832" t="s">
        <v>1184</v>
      </c>
      <c r="G605" s="832" t="s">
        <v>1250</v>
      </c>
      <c r="H605" s="832" t="s">
        <v>618</v>
      </c>
      <c r="I605" s="832" t="s">
        <v>1050</v>
      </c>
      <c r="J605" s="832" t="s">
        <v>1051</v>
      </c>
      <c r="K605" s="832" t="s">
        <v>1052</v>
      </c>
      <c r="L605" s="835">
        <v>170.52</v>
      </c>
      <c r="M605" s="835">
        <v>341.04</v>
      </c>
      <c r="N605" s="832">
        <v>2</v>
      </c>
      <c r="O605" s="836">
        <v>0.5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11</v>
      </c>
      <c r="B606" s="832" t="s">
        <v>1183</v>
      </c>
      <c r="C606" s="832" t="s">
        <v>1189</v>
      </c>
      <c r="D606" s="833" t="s">
        <v>2119</v>
      </c>
      <c r="E606" s="834" t="s">
        <v>1195</v>
      </c>
      <c r="F606" s="832" t="s">
        <v>1184</v>
      </c>
      <c r="G606" s="832" t="s">
        <v>1273</v>
      </c>
      <c r="H606" s="832" t="s">
        <v>583</v>
      </c>
      <c r="I606" s="832" t="s">
        <v>1274</v>
      </c>
      <c r="J606" s="832" t="s">
        <v>1275</v>
      </c>
      <c r="K606" s="832" t="s">
        <v>1276</v>
      </c>
      <c r="L606" s="835">
        <v>52.87</v>
      </c>
      <c r="M606" s="835">
        <v>105.74</v>
      </c>
      <c r="N606" s="832">
        <v>2</v>
      </c>
      <c r="O606" s="836">
        <v>2</v>
      </c>
      <c r="P606" s="835">
        <v>105.74</v>
      </c>
      <c r="Q606" s="837">
        <v>1</v>
      </c>
      <c r="R606" s="832">
        <v>2</v>
      </c>
      <c r="S606" s="837">
        <v>1</v>
      </c>
      <c r="T606" s="836">
        <v>2</v>
      </c>
      <c r="U606" s="838">
        <v>1</v>
      </c>
    </row>
    <row r="607" spans="1:21" ht="14.4" customHeight="1" x14ac:dyDescent="0.3">
      <c r="A607" s="831">
        <v>11</v>
      </c>
      <c r="B607" s="832" t="s">
        <v>1183</v>
      </c>
      <c r="C607" s="832" t="s">
        <v>1189</v>
      </c>
      <c r="D607" s="833" t="s">
        <v>2119</v>
      </c>
      <c r="E607" s="834" t="s">
        <v>1195</v>
      </c>
      <c r="F607" s="832" t="s">
        <v>1184</v>
      </c>
      <c r="G607" s="832" t="s">
        <v>1273</v>
      </c>
      <c r="H607" s="832" t="s">
        <v>583</v>
      </c>
      <c r="I607" s="832" t="s">
        <v>1639</v>
      </c>
      <c r="J607" s="832" t="s">
        <v>1640</v>
      </c>
      <c r="K607" s="832" t="s">
        <v>1641</v>
      </c>
      <c r="L607" s="835">
        <v>0</v>
      </c>
      <c r="M607" s="835">
        <v>0</v>
      </c>
      <c r="N607" s="832">
        <v>1</v>
      </c>
      <c r="O607" s="836">
        <v>0.5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11</v>
      </c>
      <c r="B608" s="832" t="s">
        <v>1183</v>
      </c>
      <c r="C608" s="832" t="s">
        <v>1189</v>
      </c>
      <c r="D608" s="833" t="s">
        <v>2119</v>
      </c>
      <c r="E608" s="834" t="s">
        <v>1195</v>
      </c>
      <c r="F608" s="832" t="s">
        <v>1184</v>
      </c>
      <c r="G608" s="832" t="s">
        <v>1293</v>
      </c>
      <c r="H608" s="832" t="s">
        <v>583</v>
      </c>
      <c r="I608" s="832" t="s">
        <v>1294</v>
      </c>
      <c r="J608" s="832" t="s">
        <v>1295</v>
      </c>
      <c r="K608" s="832" t="s">
        <v>1296</v>
      </c>
      <c r="L608" s="835">
        <v>159.71</v>
      </c>
      <c r="M608" s="835">
        <v>1437.3899999999999</v>
      </c>
      <c r="N608" s="832">
        <v>9</v>
      </c>
      <c r="O608" s="836">
        <v>2.5</v>
      </c>
      <c r="P608" s="835">
        <v>958.26</v>
      </c>
      <c r="Q608" s="837">
        <v>0.66666666666666674</v>
      </c>
      <c r="R608" s="832">
        <v>6</v>
      </c>
      <c r="S608" s="837">
        <v>0.66666666666666663</v>
      </c>
      <c r="T608" s="836">
        <v>1.5</v>
      </c>
      <c r="U608" s="838">
        <v>0.6</v>
      </c>
    </row>
    <row r="609" spans="1:21" ht="14.4" customHeight="1" x14ac:dyDescent="0.3">
      <c r="A609" s="831">
        <v>11</v>
      </c>
      <c r="B609" s="832" t="s">
        <v>1183</v>
      </c>
      <c r="C609" s="832" t="s">
        <v>1189</v>
      </c>
      <c r="D609" s="833" t="s">
        <v>2119</v>
      </c>
      <c r="E609" s="834" t="s">
        <v>1195</v>
      </c>
      <c r="F609" s="832" t="s">
        <v>1184</v>
      </c>
      <c r="G609" s="832" t="s">
        <v>1508</v>
      </c>
      <c r="H609" s="832" t="s">
        <v>583</v>
      </c>
      <c r="I609" s="832" t="s">
        <v>1512</v>
      </c>
      <c r="J609" s="832" t="s">
        <v>1510</v>
      </c>
      <c r="K609" s="832" t="s">
        <v>1513</v>
      </c>
      <c r="L609" s="835">
        <v>91.78</v>
      </c>
      <c r="M609" s="835">
        <v>1376.6999999999998</v>
      </c>
      <c r="N609" s="832">
        <v>15</v>
      </c>
      <c r="O609" s="836">
        <v>5</v>
      </c>
      <c r="P609" s="835">
        <v>1376.6999999999998</v>
      </c>
      <c r="Q609" s="837">
        <v>1</v>
      </c>
      <c r="R609" s="832">
        <v>15</v>
      </c>
      <c r="S609" s="837">
        <v>1</v>
      </c>
      <c r="T609" s="836">
        <v>5</v>
      </c>
      <c r="U609" s="838">
        <v>1</v>
      </c>
    </row>
    <row r="610" spans="1:21" ht="14.4" customHeight="1" x14ac:dyDescent="0.3">
      <c r="A610" s="831">
        <v>11</v>
      </c>
      <c r="B610" s="832" t="s">
        <v>1183</v>
      </c>
      <c r="C610" s="832" t="s">
        <v>1189</v>
      </c>
      <c r="D610" s="833" t="s">
        <v>2119</v>
      </c>
      <c r="E610" s="834" t="s">
        <v>1195</v>
      </c>
      <c r="F610" s="832" t="s">
        <v>1184</v>
      </c>
      <c r="G610" s="832" t="s">
        <v>1524</v>
      </c>
      <c r="H610" s="832" t="s">
        <v>583</v>
      </c>
      <c r="I610" s="832" t="s">
        <v>1525</v>
      </c>
      <c r="J610" s="832" t="s">
        <v>671</v>
      </c>
      <c r="K610" s="832" t="s">
        <v>1526</v>
      </c>
      <c r="L610" s="835">
        <v>0</v>
      </c>
      <c r="M610" s="835">
        <v>0</v>
      </c>
      <c r="N610" s="832">
        <v>1</v>
      </c>
      <c r="O610" s="836">
        <v>1</v>
      </c>
      <c r="P610" s="835">
        <v>0</v>
      </c>
      <c r="Q610" s="837"/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11</v>
      </c>
      <c r="B611" s="832" t="s">
        <v>1183</v>
      </c>
      <c r="C611" s="832" t="s">
        <v>1189</v>
      </c>
      <c r="D611" s="833" t="s">
        <v>2119</v>
      </c>
      <c r="E611" s="834" t="s">
        <v>1195</v>
      </c>
      <c r="F611" s="832" t="s">
        <v>1184</v>
      </c>
      <c r="G611" s="832" t="s">
        <v>1305</v>
      </c>
      <c r="H611" s="832" t="s">
        <v>618</v>
      </c>
      <c r="I611" s="832" t="s">
        <v>1582</v>
      </c>
      <c r="J611" s="832" t="s">
        <v>1160</v>
      </c>
      <c r="K611" s="832" t="s">
        <v>1308</v>
      </c>
      <c r="L611" s="835">
        <v>140.96</v>
      </c>
      <c r="M611" s="835">
        <v>281.92</v>
      </c>
      <c r="N611" s="832">
        <v>2</v>
      </c>
      <c r="O611" s="836">
        <v>2</v>
      </c>
      <c r="P611" s="835">
        <v>281.92</v>
      </c>
      <c r="Q611" s="837">
        <v>1</v>
      </c>
      <c r="R611" s="832">
        <v>2</v>
      </c>
      <c r="S611" s="837">
        <v>1</v>
      </c>
      <c r="T611" s="836">
        <v>2</v>
      </c>
      <c r="U611" s="838">
        <v>1</v>
      </c>
    </row>
    <row r="612" spans="1:21" ht="14.4" customHeight="1" x14ac:dyDescent="0.3">
      <c r="A612" s="831">
        <v>11</v>
      </c>
      <c r="B612" s="832" t="s">
        <v>1183</v>
      </c>
      <c r="C612" s="832" t="s">
        <v>1189</v>
      </c>
      <c r="D612" s="833" t="s">
        <v>2119</v>
      </c>
      <c r="E612" s="834" t="s">
        <v>1195</v>
      </c>
      <c r="F612" s="832" t="s">
        <v>1184</v>
      </c>
      <c r="G612" s="832" t="s">
        <v>1229</v>
      </c>
      <c r="H612" s="832" t="s">
        <v>618</v>
      </c>
      <c r="I612" s="832" t="s">
        <v>1029</v>
      </c>
      <c r="J612" s="832" t="s">
        <v>652</v>
      </c>
      <c r="K612" s="832" t="s">
        <v>1030</v>
      </c>
      <c r="L612" s="835">
        <v>736.33</v>
      </c>
      <c r="M612" s="835">
        <v>24298.89000000001</v>
      </c>
      <c r="N612" s="832">
        <v>33</v>
      </c>
      <c r="O612" s="836">
        <v>21</v>
      </c>
      <c r="P612" s="835">
        <v>22089.900000000009</v>
      </c>
      <c r="Q612" s="837">
        <v>0.90909090909090906</v>
      </c>
      <c r="R612" s="832">
        <v>30</v>
      </c>
      <c r="S612" s="837">
        <v>0.90909090909090906</v>
      </c>
      <c r="T612" s="836">
        <v>19</v>
      </c>
      <c r="U612" s="838">
        <v>0.90476190476190477</v>
      </c>
    </row>
    <row r="613" spans="1:21" ht="14.4" customHeight="1" x14ac:dyDescent="0.3">
      <c r="A613" s="831">
        <v>11</v>
      </c>
      <c r="B613" s="832" t="s">
        <v>1183</v>
      </c>
      <c r="C613" s="832" t="s">
        <v>1189</v>
      </c>
      <c r="D613" s="833" t="s">
        <v>2119</v>
      </c>
      <c r="E613" s="834" t="s">
        <v>1195</v>
      </c>
      <c r="F613" s="832" t="s">
        <v>1184</v>
      </c>
      <c r="G613" s="832" t="s">
        <v>1229</v>
      </c>
      <c r="H613" s="832" t="s">
        <v>618</v>
      </c>
      <c r="I613" s="832" t="s">
        <v>1033</v>
      </c>
      <c r="J613" s="832" t="s">
        <v>652</v>
      </c>
      <c r="K613" s="832" t="s">
        <v>1034</v>
      </c>
      <c r="L613" s="835">
        <v>490.89</v>
      </c>
      <c r="M613" s="835">
        <v>1963.56</v>
      </c>
      <c r="N613" s="832">
        <v>4</v>
      </c>
      <c r="O613" s="836">
        <v>2</v>
      </c>
      <c r="P613" s="835">
        <v>981.78</v>
      </c>
      <c r="Q613" s="837">
        <v>0.5</v>
      </c>
      <c r="R613" s="832">
        <v>2</v>
      </c>
      <c r="S613" s="837">
        <v>0.5</v>
      </c>
      <c r="T613" s="836">
        <v>1</v>
      </c>
      <c r="U613" s="838">
        <v>0.5</v>
      </c>
    </row>
    <row r="614" spans="1:21" ht="14.4" customHeight="1" x14ac:dyDescent="0.3">
      <c r="A614" s="831">
        <v>11</v>
      </c>
      <c r="B614" s="832" t="s">
        <v>1183</v>
      </c>
      <c r="C614" s="832" t="s">
        <v>1189</v>
      </c>
      <c r="D614" s="833" t="s">
        <v>2119</v>
      </c>
      <c r="E614" s="834" t="s">
        <v>1195</v>
      </c>
      <c r="F614" s="832" t="s">
        <v>1184</v>
      </c>
      <c r="G614" s="832" t="s">
        <v>1229</v>
      </c>
      <c r="H614" s="832" t="s">
        <v>618</v>
      </c>
      <c r="I614" s="832" t="s">
        <v>1031</v>
      </c>
      <c r="J614" s="832" t="s">
        <v>652</v>
      </c>
      <c r="K614" s="832" t="s">
        <v>1032</v>
      </c>
      <c r="L614" s="835">
        <v>1154.68</v>
      </c>
      <c r="M614" s="835">
        <v>1154.68</v>
      </c>
      <c r="N614" s="832">
        <v>1</v>
      </c>
      <c r="O614" s="836">
        <v>1</v>
      </c>
      <c r="P614" s="835">
        <v>1154.68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11</v>
      </c>
      <c r="B615" s="832" t="s">
        <v>1183</v>
      </c>
      <c r="C615" s="832" t="s">
        <v>1189</v>
      </c>
      <c r="D615" s="833" t="s">
        <v>2119</v>
      </c>
      <c r="E615" s="834" t="s">
        <v>1195</v>
      </c>
      <c r="F615" s="832" t="s">
        <v>1184</v>
      </c>
      <c r="G615" s="832" t="s">
        <v>1229</v>
      </c>
      <c r="H615" s="832" t="s">
        <v>618</v>
      </c>
      <c r="I615" s="832" t="s">
        <v>1025</v>
      </c>
      <c r="J615" s="832" t="s">
        <v>652</v>
      </c>
      <c r="K615" s="832" t="s">
        <v>1026</v>
      </c>
      <c r="L615" s="835">
        <v>923.74</v>
      </c>
      <c r="M615" s="835">
        <v>5542.44</v>
      </c>
      <c r="N615" s="832">
        <v>6</v>
      </c>
      <c r="O615" s="836">
        <v>5</v>
      </c>
      <c r="P615" s="835">
        <v>5542.44</v>
      </c>
      <c r="Q615" s="837">
        <v>1</v>
      </c>
      <c r="R615" s="832">
        <v>6</v>
      </c>
      <c r="S615" s="837">
        <v>1</v>
      </c>
      <c r="T615" s="836">
        <v>5</v>
      </c>
      <c r="U615" s="838">
        <v>1</v>
      </c>
    </row>
    <row r="616" spans="1:21" ht="14.4" customHeight="1" x14ac:dyDescent="0.3">
      <c r="A616" s="831">
        <v>11</v>
      </c>
      <c r="B616" s="832" t="s">
        <v>1183</v>
      </c>
      <c r="C616" s="832" t="s">
        <v>1189</v>
      </c>
      <c r="D616" s="833" t="s">
        <v>2119</v>
      </c>
      <c r="E616" s="834" t="s">
        <v>1195</v>
      </c>
      <c r="F616" s="832" t="s">
        <v>1184</v>
      </c>
      <c r="G616" s="832" t="s">
        <v>1240</v>
      </c>
      <c r="H616" s="832" t="s">
        <v>583</v>
      </c>
      <c r="I616" s="832" t="s">
        <v>1373</v>
      </c>
      <c r="J616" s="832" t="s">
        <v>627</v>
      </c>
      <c r="K616" s="832" t="s">
        <v>1374</v>
      </c>
      <c r="L616" s="835">
        <v>17.62</v>
      </c>
      <c r="M616" s="835">
        <v>17.62</v>
      </c>
      <c r="N616" s="832">
        <v>1</v>
      </c>
      <c r="O616" s="836">
        <v>0.5</v>
      </c>
      <c r="P616" s="835">
        <v>17.62</v>
      </c>
      <c r="Q616" s="837">
        <v>1</v>
      </c>
      <c r="R616" s="832">
        <v>1</v>
      </c>
      <c r="S616" s="837">
        <v>1</v>
      </c>
      <c r="T616" s="836">
        <v>0.5</v>
      </c>
      <c r="U616" s="838">
        <v>1</v>
      </c>
    </row>
    <row r="617" spans="1:21" ht="14.4" customHeight="1" x14ac:dyDescent="0.3">
      <c r="A617" s="831">
        <v>11</v>
      </c>
      <c r="B617" s="832" t="s">
        <v>1183</v>
      </c>
      <c r="C617" s="832" t="s">
        <v>1189</v>
      </c>
      <c r="D617" s="833" t="s">
        <v>2119</v>
      </c>
      <c r="E617" s="834" t="s">
        <v>1195</v>
      </c>
      <c r="F617" s="832" t="s">
        <v>1184</v>
      </c>
      <c r="G617" s="832" t="s">
        <v>1240</v>
      </c>
      <c r="H617" s="832" t="s">
        <v>583</v>
      </c>
      <c r="I617" s="832" t="s">
        <v>1253</v>
      </c>
      <c r="J617" s="832" t="s">
        <v>627</v>
      </c>
      <c r="K617" s="832" t="s">
        <v>1254</v>
      </c>
      <c r="L617" s="835">
        <v>35.25</v>
      </c>
      <c r="M617" s="835">
        <v>1445.25</v>
      </c>
      <c r="N617" s="832">
        <v>41</v>
      </c>
      <c r="O617" s="836">
        <v>35</v>
      </c>
      <c r="P617" s="835">
        <v>881.25</v>
      </c>
      <c r="Q617" s="837">
        <v>0.6097560975609756</v>
      </c>
      <c r="R617" s="832">
        <v>25</v>
      </c>
      <c r="S617" s="837">
        <v>0.6097560975609756</v>
      </c>
      <c r="T617" s="836">
        <v>20</v>
      </c>
      <c r="U617" s="838">
        <v>0.5714285714285714</v>
      </c>
    </row>
    <row r="618" spans="1:21" ht="14.4" customHeight="1" x14ac:dyDescent="0.3">
      <c r="A618" s="831">
        <v>11</v>
      </c>
      <c r="B618" s="832" t="s">
        <v>1183</v>
      </c>
      <c r="C618" s="832" t="s">
        <v>1189</v>
      </c>
      <c r="D618" s="833" t="s">
        <v>2119</v>
      </c>
      <c r="E618" s="834" t="s">
        <v>1195</v>
      </c>
      <c r="F618" s="832" t="s">
        <v>1184</v>
      </c>
      <c r="G618" s="832" t="s">
        <v>1240</v>
      </c>
      <c r="H618" s="832" t="s">
        <v>583</v>
      </c>
      <c r="I618" s="832" t="s">
        <v>1241</v>
      </c>
      <c r="J618" s="832" t="s">
        <v>627</v>
      </c>
      <c r="K618" s="832" t="s">
        <v>1242</v>
      </c>
      <c r="L618" s="835">
        <v>35.25</v>
      </c>
      <c r="M618" s="835">
        <v>246.75</v>
      </c>
      <c r="N618" s="832">
        <v>7</v>
      </c>
      <c r="O618" s="836">
        <v>4</v>
      </c>
      <c r="P618" s="835">
        <v>176.25</v>
      </c>
      <c r="Q618" s="837">
        <v>0.7142857142857143</v>
      </c>
      <c r="R618" s="832">
        <v>5</v>
      </c>
      <c r="S618" s="837">
        <v>0.7142857142857143</v>
      </c>
      <c r="T618" s="836">
        <v>3</v>
      </c>
      <c r="U618" s="838">
        <v>0.75</v>
      </c>
    </row>
    <row r="619" spans="1:21" ht="14.4" customHeight="1" x14ac:dyDescent="0.3">
      <c r="A619" s="831">
        <v>11</v>
      </c>
      <c r="B619" s="832" t="s">
        <v>1183</v>
      </c>
      <c r="C619" s="832" t="s">
        <v>1189</v>
      </c>
      <c r="D619" s="833" t="s">
        <v>2119</v>
      </c>
      <c r="E619" s="834" t="s">
        <v>1195</v>
      </c>
      <c r="F619" s="832" t="s">
        <v>1184</v>
      </c>
      <c r="G619" s="832" t="s">
        <v>1240</v>
      </c>
      <c r="H619" s="832" t="s">
        <v>583</v>
      </c>
      <c r="I619" s="832" t="s">
        <v>1958</v>
      </c>
      <c r="J619" s="832" t="s">
        <v>1959</v>
      </c>
      <c r="K619" s="832" t="s">
        <v>1960</v>
      </c>
      <c r="L619" s="835">
        <v>7.05</v>
      </c>
      <c r="M619" s="835">
        <v>7.05</v>
      </c>
      <c r="N619" s="832">
        <v>1</v>
      </c>
      <c r="O619" s="836">
        <v>1</v>
      </c>
      <c r="P619" s="835"/>
      <c r="Q619" s="837">
        <v>0</v>
      </c>
      <c r="R619" s="832"/>
      <c r="S619" s="837">
        <v>0</v>
      </c>
      <c r="T619" s="836"/>
      <c r="U619" s="838">
        <v>0</v>
      </c>
    </row>
    <row r="620" spans="1:21" ht="14.4" customHeight="1" x14ac:dyDescent="0.3">
      <c r="A620" s="831">
        <v>11</v>
      </c>
      <c r="B620" s="832" t="s">
        <v>1183</v>
      </c>
      <c r="C620" s="832" t="s">
        <v>1189</v>
      </c>
      <c r="D620" s="833" t="s">
        <v>2119</v>
      </c>
      <c r="E620" s="834" t="s">
        <v>1195</v>
      </c>
      <c r="F620" s="832" t="s">
        <v>1184</v>
      </c>
      <c r="G620" s="832" t="s">
        <v>1230</v>
      </c>
      <c r="H620" s="832" t="s">
        <v>618</v>
      </c>
      <c r="I620" s="832" t="s">
        <v>1065</v>
      </c>
      <c r="J620" s="832" t="s">
        <v>681</v>
      </c>
      <c r="K620" s="832" t="s">
        <v>683</v>
      </c>
      <c r="L620" s="835">
        <v>0</v>
      </c>
      <c r="M620" s="835">
        <v>0</v>
      </c>
      <c r="N620" s="832">
        <v>21</v>
      </c>
      <c r="O620" s="836">
        <v>14</v>
      </c>
      <c r="P620" s="835">
        <v>0</v>
      </c>
      <c r="Q620" s="837"/>
      <c r="R620" s="832">
        <v>13</v>
      </c>
      <c r="S620" s="837">
        <v>0.61904761904761907</v>
      </c>
      <c r="T620" s="836">
        <v>8</v>
      </c>
      <c r="U620" s="838">
        <v>0.5714285714285714</v>
      </c>
    </row>
    <row r="621" spans="1:21" ht="14.4" customHeight="1" x14ac:dyDescent="0.3">
      <c r="A621" s="831">
        <v>11</v>
      </c>
      <c r="B621" s="832" t="s">
        <v>1183</v>
      </c>
      <c r="C621" s="832" t="s">
        <v>1189</v>
      </c>
      <c r="D621" s="833" t="s">
        <v>2119</v>
      </c>
      <c r="E621" s="834" t="s">
        <v>1195</v>
      </c>
      <c r="F621" s="832" t="s">
        <v>1184</v>
      </c>
      <c r="G621" s="832" t="s">
        <v>1460</v>
      </c>
      <c r="H621" s="832" t="s">
        <v>618</v>
      </c>
      <c r="I621" s="832" t="s">
        <v>1552</v>
      </c>
      <c r="J621" s="832" t="s">
        <v>1462</v>
      </c>
      <c r="K621" s="832" t="s">
        <v>1463</v>
      </c>
      <c r="L621" s="835">
        <v>154.36000000000001</v>
      </c>
      <c r="M621" s="835">
        <v>154.36000000000001</v>
      </c>
      <c r="N621" s="832">
        <v>1</v>
      </c>
      <c r="O621" s="836">
        <v>1</v>
      </c>
      <c r="P621" s="835">
        <v>154.36000000000001</v>
      </c>
      <c r="Q621" s="837">
        <v>1</v>
      </c>
      <c r="R621" s="832">
        <v>1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11</v>
      </c>
      <c r="B622" s="832" t="s">
        <v>1183</v>
      </c>
      <c r="C622" s="832" t="s">
        <v>1189</v>
      </c>
      <c r="D622" s="833" t="s">
        <v>2119</v>
      </c>
      <c r="E622" s="834" t="s">
        <v>1195</v>
      </c>
      <c r="F622" s="832" t="s">
        <v>1184</v>
      </c>
      <c r="G622" s="832" t="s">
        <v>1255</v>
      </c>
      <c r="H622" s="832" t="s">
        <v>583</v>
      </c>
      <c r="I622" s="832" t="s">
        <v>1256</v>
      </c>
      <c r="J622" s="832" t="s">
        <v>615</v>
      </c>
      <c r="K622" s="832" t="s">
        <v>1257</v>
      </c>
      <c r="L622" s="835">
        <v>0</v>
      </c>
      <c r="M622" s="835">
        <v>0</v>
      </c>
      <c r="N622" s="832">
        <v>4</v>
      </c>
      <c r="O622" s="836">
        <v>2</v>
      </c>
      <c r="P622" s="835">
        <v>0</v>
      </c>
      <c r="Q622" s="837"/>
      <c r="R622" s="832">
        <v>2</v>
      </c>
      <c r="S622" s="837">
        <v>0.5</v>
      </c>
      <c r="T622" s="836">
        <v>1</v>
      </c>
      <c r="U622" s="838">
        <v>0.5</v>
      </c>
    </row>
    <row r="623" spans="1:21" ht="14.4" customHeight="1" x14ac:dyDescent="0.3">
      <c r="A623" s="831">
        <v>11</v>
      </c>
      <c r="B623" s="832" t="s">
        <v>1183</v>
      </c>
      <c r="C623" s="832" t="s">
        <v>1189</v>
      </c>
      <c r="D623" s="833" t="s">
        <v>2119</v>
      </c>
      <c r="E623" s="834" t="s">
        <v>1195</v>
      </c>
      <c r="F623" s="832" t="s">
        <v>1184</v>
      </c>
      <c r="G623" s="832" t="s">
        <v>1389</v>
      </c>
      <c r="H623" s="832" t="s">
        <v>583</v>
      </c>
      <c r="I623" s="832" t="s">
        <v>1553</v>
      </c>
      <c r="J623" s="832" t="s">
        <v>673</v>
      </c>
      <c r="K623" s="832" t="s">
        <v>1391</v>
      </c>
      <c r="L623" s="835">
        <v>107.27</v>
      </c>
      <c r="M623" s="835">
        <v>429.08</v>
      </c>
      <c r="N623" s="832">
        <v>4</v>
      </c>
      <c r="O623" s="836">
        <v>2</v>
      </c>
      <c r="P623" s="835">
        <v>429.08</v>
      </c>
      <c r="Q623" s="837">
        <v>1</v>
      </c>
      <c r="R623" s="832">
        <v>4</v>
      </c>
      <c r="S623" s="837">
        <v>1</v>
      </c>
      <c r="T623" s="836">
        <v>2</v>
      </c>
      <c r="U623" s="838">
        <v>1</v>
      </c>
    </row>
    <row r="624" spans="1:21" ht="14.4" customHeight="1" x14ac:dyDescent="0.3">
      <c r="A624" s="831">
        <v>11</v>
      </c>
      <c r="B624" s="832" t="s">
        <v>1183</v>
      </c>
      <c r="C624" s="832" t="s">
        <v>1189</v>
      </c>
      <c r="D624" s="833" t="s">
        <v>2119</v>
      </c>
      <c r="E624" s="834" t="s">
        <v>1195</v>
      </c>
      <c r="F624" s="832" t="s">
        <v>1186</v>
      </c>
      <c r="G624" s="832" t="s">
        <v>1321</v>
      </c>
      <c r="H624" s="832" t="s">
        <v>583</v>
      </c>
      <c r="I624" s="832" t="s">
        <v>1961</v>
      </c>
      <c r="J624" s="832" t="s">
        <v>1945</v>
      </c>
      <c r="K624" s="832" t="s">
        <v>1949</v>
      </c>
      <c r="L624" s="835">
        <v>0</v>
      </c>
      <c r="M624" s="835">
        <v>0</v>
      </c>
      <c r="N624" s="832">
        <v>1</v>
      </c>
      <c r="O624" s="836">
        <v>1</v>
      </c>
      <c r="P624" s="835"/>
      <c r="Q624" s="837"/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11</v>
      </c>
      <c r="B625" s="832" t="s">
        <v>1183</v>
      </c>
      <c r="C625" s="832" t="s">
        <v>1189</v>
      </c>
      <c r="D625" s="833" t="s">
        <v>2119</v>
      </c>
      <c r="E625" s="834" t="s">
        <v>1195</v>
      </c>
      <c r="F625" s="832" t="s">
        <v>1186</v>
      </c>
      <c r="G625" s="832" t="s">
        <v>1321</v>
      </c>
      <c r="H625" s="832" t="s">
        <v>583</v>
      </c>
      <c r="I625" s="832" t="s">
        <v>1322</v>
      </c>
      <c r="J625" s="832" t="s">
        <v>1323</v>
      </c>
      <c r="K625" s="832" t="s">
        <v>1324</v>
      </c>
      <c r="L625" s="835">
        <v>0</v>
      </c>
      <c r="M625" s="835">
        <v>0</v>
      </c>
      <c r="N625" s="832">
        <v>10</v>
      </c>
      <c r="O625" s="836">
        <v>10</v>
      </c>
      <c r="P625" s="835"/>
      <c r="Q625" s="837"/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11</v>
      </c>
      <c r="B626" s="832" t="s">
        <v>1183</v>
      </c>
      <c r="C626" s="832" t="s">
        <v>1189</v>
      </c>
      <c r="D626" s="833" t="s">
        <v>2119</v>
      </c>
      <c r="E626" s="834" t="s">
        <v>1195</v>
      </c>
      <c r="F626" s="832" t="s">
        <v>1186</v>
      </c>
      <c r="G626" s="832" t="s">
        <v>1392</v>
      </c>
      <c r="H626" s="832" t="s">
        <v>583</v>
      </c>
      <c r="I626" s="832" t="s">
        <v>1393</v>
      </c>
      <c r="J626" s="832" t="s">
        <v>1394</v>
      </c>
      <c r="K626" s="832" t="s">
        <v>1395</v>
      </c>
      <c r="L626" s="835">
        <v>0</v>
      </c>
      <c r="M626" s="835">
        <v>0</v>
      </c>
      <c r="N626" s="832">
        <v>2</v>
      </c>
      <c r="O626" s="836">
        <v>2</v>
      </c>
      <c r="P626" s="835"/>
      <c r="Q626" s="837"/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11</v>
      </c>
      <c r="B627" s="832" t="s">
        <v>1183</v>
      </c>
      <c r="C627" s="832" t="s">
        <v>1189</v>
      </c>
      <c r="D627" s="833" t="s">
        <v>2119</v>
      </c>
      <c r="E627" s="834" t="s">
        <v>1195</v>
      </c>
      <c r="F627" s="832" t="s">
        <v>1186</v>
      </c>
      <c r="G627" s="832" t="s">
        <v>1222</v>
      </c>
      <c r="H627" s="832" t="s">
        <v>583</v>
      </c>
      <c r="I627" s="832" t="s">
        <v>1234</v>
      </c>
      <c r="J627" s="832" t="s">
        <v>1235</v>
      </c>
      <c r="K627" s="832" t="s">
        <v>1236</v>
      </c>
      <c r="L627" s="835">
        <v>748.12</v>
      </c>
      <c r="M627" s="835">
        <v>2244.36</v>
      </c>
      <c r="N627" s="832">
        <v>3</v>
      </c>
      <c r="O627" s="836">
        <v>3</v>
      </c>
      <c r="P627" s="835">
        <v>2244.36</v>
      </c>
      <c r="Q627" s="837">
        <v>1</v>
      </c>
      <c r="R627" s="832">
        <v>3</v>
      </c>
      <c r="S627" s="837">
        <v>1</v>
      </c>
      <c r="T627" s="836">
        <v>3</v>
      </c>
      <c r="U627" s="838">
        <v>1</v>
      </c>
    </row>
    <row r="628" spans="1:21" ht="14.4" customHeight="1" x14ac:dyDescent="0.3">
      <c r="A628" s="831">
        <v>11</v>
      </c>
      <c r="B628" s="832" t="s">
        <v>1183</v>
      </c>
      <c r="C628" s="832" t="s">
        <v>1189</v>
      </c>
      <c r="D628" s="833" t="s">
        <v>2119</v>
      </c>
      <c r="E628" s="834" t="s">
        <v>1195</v>
      </c>
      <c r="F628" s="832" t="s">
        <v>1186</v>
      </c>
      <c r="G628" s="832" t="s">
        <v>1222</v>
      </c>
      <c r="H628" s="832" t="s">
        <v>583</v>
      </c>
      <c r="I628" s="832" t="s">
        <v>1237</v>
      </c>
      <c r="J628" s="832" t="s">
        <v>1238</v>
      </c>
      <c r="K628" s="832" t="s">
        <v>1239</v>
      </c>
      <c r="L628" s="835">
        <v>1000</v>
      </c>
      <c r="M628" s="835">
        <v>1000</v>
      </c>
      <c r="N628" s="832">
        <v>1</v>
      </c>
      <c r="O628" s="836">
        <v>1</v>
      </c>
      <c r="P628" s="835">
        <v>1000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11</v>
      </c>
      <c r="B629" s="832" t="s">
        <v>1183</v>
      </c>
      <c r="C629" s="832" t="s">
        <v>1189</v>
      </c>
      <c r="D629" s="833" t="s">
        <v>2119</v>
      </c>
      <c r="E629" s="834" t="s">
        <v>1195</v>
      </c>
      <c r="F629" s="832" t="s">
        <v>1186</v>
      </c>
      <c r="G629" s="832" t="s">
        <v>1222</v>
      </c>
      <c r="H629" s="832" t="s">
        <v>583</v>
      </c>
      <c r="I629" s="832" t="s">
        <v>1223</v>
      </c>
      <c r="J629" s="832" t="s">
        <v>1224</v>
      </c>
      <c r="K629" s="832" t="s">
        <v>1225</v>
      </c>
      <c r="L629" s="835">
        <v>500</v>
      </c>
      <c r="M629" s="835">
        <v>1000</v>
      </c>
      <c r="N629" s="832">
        <v>2</v>
      </c>
      <c r="O629" s="836">
        <v>2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11</v>
      </c>
      <c r="B630" s="832" t="s">
        <v>1183</v>
      </c>
      <c r="C630" s="832" t="s">
        <v>1189</v>
      </c>
      <c r="D630" s="833" t="s">
        <v>2119</v>
      </c>
      <c r="E630" s="834" t="s">
        <v>1195</v>
      </c>
      <c r="F630" s="832" t="s">
        <v>1186</v>
      </c>
      <c r="G630" s="832" t="s">
        <v>1222</v>
      </c>
      <c r="H630" s="832" t="s">
        <v>583</v>
      </c>
      <c r="I630" s="832" t="s">
        <v>1226</v>
      </c>
      <c r="J630" s="832" t="s">
        <v>1227</v>
      </c>
      <c r="K630" s="832" t="s">
        <v>1228</v>
      </c>
      <c r="L630" s="835">
        <v>971.25</v>
      </c>
      <c r="M630" s="835">
        <v>1942.5</v>
      </c>
      <c r="N630" s="832">
        <v>2</v>
      </c>
      <c r="O630" s="836">
        <v>2</v>
      </c>
      <c r="P630" s="835">
        <v>1942.5</v>
      </c>
      <c r="Q630" s="837">
        <v>1</v>
      </c>
      <c r="R630" s="832">
        <v>2</v>
      </c>
      <c r="S630" s="837">
        <v>1</v>
      </c>
      <c r="T630" s="836">
        <v>2</v>
      </c>
      <c r="U630" s="838">
        <v>1</v>
      </c>
    </row>
    <row r="631" spans="1:21" ht="14.4" customHeight="1" x14ac:dyDescent="0.3">
      <c r="A631" s="831">
        <v>11</v>
      </c>
      <c r="B631" s="832" t="s">
        <v>1183</v>
      </c>
      <c r="C631" s="832" t="s">
        <v>1189</v>
      </c>
      <c r="D631" s="833" t="s">
        <v>2119</v>
      </c>
      <c r="E631" s="834" t="s">
        <v>1195</v>
      </c>
      <c r="F631" s="832" t="s">
        <v>1186</v>
      </c>
      <c r="G631" s="832" t="s">
        <v>1222</v>
      </c>
      <c r="H631" s="832" t="s">
        <v>583</v>
      </c>
      <c r="I631" s="832" t="s">
        <v>1962</v>
      </c>
      <c r="J631" s="832" t="s">
        <v>1963</v>
      </c>
      <c r="K631" s="832"/>
      <c r="L631" s="835">
        <v>1000</v>
      </c>
      <c r="M631" s="835">
        <v>1000</v>
      </c>
      <c r="N631" s="832">
        <v>1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11</v>
      </c>
      <c r="B632" s="832" t="s">
        <v>1183</v>
      </c>
      <c r="C632" s="832" t="s">
        <v>1189</v>
      </c>
      <c r="D632" s="833" t="s">
        <v>2119</v>
      </c>
      <c r="E632" s="834" t="s">
        <v>1195</v>
      </c>
      <c r="F632" s="832" t="s">
        <v>1186</v>
      </c>
      <c r="G632" s="832" t="s">
        <v>1222</v>
      </c>
      <c r="H632" s="832" t="s">
        <v>583</v>
      </c>
      <c r="I632" s="832" t="s">
        <v>1402</v>
      </c>
      <c r="J632" s="832" t="s">
        <v>1403</v>
      </c>
      <c r="K632" s="832" t="s">
        <v>1404</v>
      </c>
      <c r="L632" s="835">
        <v>180</v>
      </c>
      <c r="M632" s="835">
        <v>540</v>
      </c>
      <c r="N632" s="832">
        <v>3</v>
      </c>
      <c r="O632" s="836">
        <v>3</v>
      </c>
      <c r="P632" s="835">
        <v>540</v>
      </c>
      <c r="Q632" s="837">
        <v>1</v>
      </c>
      <c r="R632" s="832">
        <v>3</v>
      </c>
      <c r="S632" s="837">
        <v>1</v>
      </c>
      <c r="T632" s="836">
        <v>3</v>
      </c>
      <c r="U632" s="838">
        <v>1</v>
      </c>
    </row>
    <row r="633" spans="1:21" ht="14.4" customHeight="1" x14ac:dyDescent="0.3">
      <c r="A633" s="831">
        <v>11</v>
      </c>
      <c r="B633" s="832" t="s">
        <v>1183</v>
      </c>
      <c r="C633" s="832" t="s">
        <v>1189</v>
      </c>
      <c r="D633" s="833" t="s">
        <v>2119</v>
      </c>
      <c r="E633" s="834" t="s">
        <v>1195</v>
      </c>
      <c r="F633" s="832" t="s">
        <v>1186</v>
      </c>
      <c r="G633" s="832" t="s">
        <v>1222</v>
      </c>
      <c r="H633" s="832" t="s">
        <v>583</v>
      </c>
      <c r="I633" s="832" t="s">
        <v>1964</v>
      </c>
      <c r="J633" s="832" t="s">
        <v>1965</v>
      </c>
      <c r="K633" s="832"/>
      <c r="L633" s="835">
        <v>705.67</v>
      </c>
      <c r="M633" s="835">
        <v>705.67</v>
      </c>
      <c r="N633" s="832">
        <v>1</v>
      </c>
      <c r="O633" s="836">
        <v>1</v>
      </c>
      <c r="P633" s="835">
        <v>705.67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11</v>
      </c>
      <c r="B634" s="832" t="s">
        <v>1183</v>
      </c>
      <c r="C634" s="832" t="s">
        <v>1189</v>
      </c>
      <c r="D634" s="833" t="s">
        <v>2119</v>
      </c>
      <c r="E634" s="834" t="s">
        <v>1195</v>
      </c>
      <c r="F634" s="832" t="s">
        <v>1186</v>
      </c>
      <c r="G634" s="832" t="s">
        <v>1222</v>
      </c>
      <c r="H634" s="832" t="s">
        <v>583</v>
      </c>
      <c r="I634" s="832" t="s">
        <v>1966</v>
      </c>
      <c r="J634" s="832" t="s">
        <v>1967</v>
      </c>
      <c r="K634" s="832" t="s">
        <v>1968</v>
      </c>
      <c r="L634" s="835">
        <v>1243.8699999999999</v>
      </c>
      <c r="M634" s="835">
        <v>3731.6099999999997</v>
      </c>
      <c r="N634" s="832">
        <v>3</v>
      </c>
      <c r="O634" s="836">
        <v>2</v>
      </c>
      <c r="P634" s="835">
        <v>3731.6099999999997</v>
      </c>
      <c r="Q634" s="837">
        <v>1</v>
      </c>
      <c r="R634" s="832">
        <v>3</v>
      </c>
      <c r="S634" s="837">
        <v>1</v>
      </c>
      <c r="T634" s="836">
        <v>2</v>
      </c>
      <c r="U634" s="838">
        <v>1</v>
      </c>
    </row>
    <row r="635" spans="1:21" ht="14.4" customHeight="1" x14ac:dyDescent="0.3">
      <c r="A635" s="831">
        <v>11</v>
      </c>
      <c r="B635" s="832" t="s">
        <v>1183</v>
      </c>
      <c r="C635" s="832" t="s">
        <v>1189</v>
      </c>
      <c r="D635" s="833" t="s">
        <v>2119</v>
      </c>
      <c r="E635" s="834" t="s">
        <v>1195</v>
      </c>
      <c r="F635" s="832" t="s">
        <v>1186</v>
      </c>
      <c r="G635" s="832" t="s">
        <v>1222</v>
      </c>
      <c r="H635" s="832" t="s">
        <v>583</v>
      </c>
      <c r="I635" s="832" t="s">
        <v>1817</v>
      </c>
      <c r="J635" s="832" t="s">
        <v>1818</v>
      </c>
      <c r="K635" s="832" t="s">
        <v>1819</v>
      </c>
      <c r="L635" s="835">
        <v>1545.22</v>
      </c>
      <c r="M635" s="835">
        <v>1545.22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11</v>
      </c>
      <c r="B636" s="832" t="s">
        <v>1183</v>
      </c>
      <c r="C636" s="832" t="s">
        <v>1189</v>
      </c>
      <c r="D636" s="833" t="s">
        <v>2119</v>
      </c>
      <c r="E636" s="834" t="s">
        <v>1195</v>
      </c>
      <c r="F636" s="832" t="s">
        <v>1186</v>
      </c>
      <c r="G636" s="832" t="s">
        <v>1246</v>
      </c>
      <c r="H636" s="832" t="s">
        <v>583</v>
      </c>
      <c r="I636" s="832" t="s">
        <v>1247</v>
      </c>
      <c r="J636" s="832" t="s">
        <v>1248</v>
      </c>
      <c r="K636" s="832" t="s">
        <v>1249</v>
      </c>
      <c r="L636" s="835">
        <v>200</v>
      </c>
      <c r="M636" s="835">
        <v>2000</v>
      </c>
      <c r="N636" s="832">
        <v>10</v>
      </c>
      <c r="O636" s="836">
        <v>5</v>
      </c>
      <c r="P636" s="835">
        <v>2000</v>
      </c>
      <c r="Q636" s="837">
        <v>1</v>
      </c>
      <c r="R636" s="832">
        <v>10</v>
      </c>
      <c r="S636" s="837">
        <v>1</v>
      </c>
      <c r="T636" s="836">
        <v>5</v>
      </c>
      <c r="U636" s="838">
        <v>1</v>
      </c>
    </row>
    <row r="637" spans="1:21" ht="14.4" customHeight="1" x14ac:dyDescent="0.3">
      <c r="A637" s="831">
        <v>11</v>
      </c>
      <c r="B637" s="832" t="s">
        <v>1183</v>
      </c>
      <c r="C637" s="832" t="s">
        <v>1189</v>
      </c>
      <c r="D637" s="833" t="s">
        <v>2119</v>
      </c>
      <c r="E637" s="834" t="s">
        <v>1195</v>
      </c>
      <c r="F637" s="832" t="s">
        <v>1186</v>
      </c>
      <c r="G637" s="832" t="s">
        <v>1246</v>
      </c>
      <c r="H637" s="832" t="s">
        <v>583</v>
      </c>
      <c r="I637" s="832" t="s">
        <v>1264</v>
      </c>
      <c r="J637" s="832" t="s">
        <v>1265</v>
      </c>
      <c r="K637" s="832" t="s">
        <v>1266</v>
      </c>
      <c r="L637" s="835">
        <v>278.75</v>
      </c>
      <c r="M637" s="835">
        <v>11428.75</v>
      </c>
      <c r="N637" s="832">
        <v>41</v>
      </c>
      <c r="O637" s="836">
        <v>21</v>
      </c>
      <c r="P637" s="835">
        <v>10871.25</v>
      </c>
      <c r="Q637" s="837">
        <v>0.95121951219512191</v>
      </c>
      <c r="R637" s="832">
        <v>39</v>
      </c>
      <c r="S637" s="837">
        <v>0.95121951219512191</v>
      </c>
      <c r="T637" s="836">
        <v>20</v>
      </c>
      <c r="U637" s="838">
        <v>0.95238095238095233</v>
      </c>
    </row>
    <row r="638" spans="1:21" ht="14.4" customHeight="1" x14ac:dyDescent="0.3">
      <c r="A638" s="831">
        <v>11</v>
      </c>
      <c r="B638" s="832" t="s">
        <v>1183</v>
      </c>
      <c r="C638" s="832" t="s">
        <v>1189</v>
      </c>
      <c r="D638" s="833" t="s">
        <v>2119</v>
      </c>
      <c r="E638" s="834" t="s">
        <v>1195</v>
      </c>
      <c r="F638" s="832" t="s">
        <v>1186</v>
      </c>
      <c r="G638" s="832" t="s">
        <v>1246</v>
      </c>
      <c r="H638" s="832" t="s">
        <v>583</v>
      </c>
      <c r="I638" s="832" t="s">
        <v>1563</v>
      </c>
      <c r="J638" s="832" t="s">
        <v>1564</v>
      </c>
      <c r="K638" s="832" t="s">
        <v>1565</v>
      </c>
      <c r="L638" s="835">
        <v>296.48</v>
      </c>
      <c r="M638" s="835">
        <v>592.96</v>
      </c>
      <c r="N638" s="832">
        <v>2</v>
      </c>
      <c r="O638" s="836">
        <v>1</v>
      </c>
      <c r="P638" s="835">
        <v>592.96</v>
      </c>
      <c r="Q638" s="837">
        <v>1</v>
      </c>
      <c r="R638" s="832">
        <v>2</v>
      </c>
      <c r="S638" s="837">
        <v>1</v>
      </c>
      <c r="T638" s="836">
        <v>1</v>
      </c>
      <c r="U638" s="838">
        <v>1</v>
      </c>
    </row>
    <row r="639" spans="1:21" ht="14.4" customHeight="1" x14ac:dyDescent="0.3">
      <c r="A639" s="831">
        <v>11</v>
      </c>
      <c r="B639" s="832" t="s">
        <v>1183</v>
      </c>
      <c r="C639" s="832" t="s">
        <v>1189</v>
      </c>
      <c r="D639" s="833" t="s">
        <v>2119</v>
      </c>
      <c r="E639" s="834" t="s">
        <v>1195</v>
      </c>
      <c r="F639" s="832" t="s">
        <v>1186</v>
      </c>
      <c r="G639" s="832" t="s">
        <v>1337</v>
      </c>
      <c r="H639" s="832" t="s">
        <v>583</v>
      </c>
      <c r="I639" s="832" t="s">
        <v>1566</v>
      </c>
      <c r="J639" s="832" t="s">
        <v>1567</v>
      </c>
      <c r="K639" s="832" t="s">
        <v>1568</v>
      </c>
      <c r="L639" s="835">
        <v>1659.44</v>
      </c>
      <c r="M639" s="835">
        <v>38167.119999999995</v>
      </c>
      <c r="N639" s="832">
        <v>23</v>
      </c>
      <c r="O639" s="836">
        <v>20</v>
      </c>
      <c r="P639" s="835">
        <v>34848.239999999998</v>
      </c>
      <c r="Q639" s="837">
        <v>0.91304347826086962</v>
      </c>
      <c r="R639" s="832">
        <v>21</v>
      </c>
      <c r="S639" s="837">
        <v>0.91304347826086951</v>
      </c>
      <c r="T639" s="836">
        <v>18</v>
      </c>
      <c r="U639" s="838">
        <v>0.9</v>
      </c>
    </row>
    <row r="640" spans="1:21" ht="14.4" customHeight="1" x14ac:dyDescent="0.3">
      <c r="A640" s="831">
        <v>11</v>
      </c>
      <c r="B640" s="832" t="s">
        <v>1183</v>
      </c>
      <c r="C640" s="832" t="s">
        <v>1189</v>
      </c>
      <c r="D640" s="833" t="s">
        <v>2119</v>
      </c>
      <c r="E640" s="834" t="s">
        <v>1203</v>
      </c>
      <c r="F640" s="832" t="s">
        <v>1184</v>
      </c>
      <c r="G640" s="832" t="s">
        <v>1341</v>
      </c>
      <c r="H640" s="832" t="s">
        <v>583</v>
      </c>
      <c r="I640" s="832" t="s">
        <v>1342</v>
      </c>
      <c r="J640" s="832" t="s">
        <v>1343</v>
      </c>
      <c r="K640" s="832" t="s">
        <v>1344</v>
      </c>
      <c r="L640" s="835">
        <v>159.71</v>
      </c>
      <c r="M640" s="835">
        <v>958.26</v>
      </c>
      <c r="N640" s="832">
        <v>6</v>
      </c>
      <c r="O640" s="836">
        <v>2</v>
      </c>
      <c r="P640" s="835">
        <v>479.13</v>
      </c>
      <c r="Q640" s="837">
        <v>0.5</v>
      </c>
      <c r="R640" s="832">
        <v>3</v>
      </c>
      <c r="S640" s="837">
        <v>0.5</v>
      </c>
      <c r="T640" s="836">
        <v>1</v>
      </c>
      <c r="U640" s="838">
        <v>0.5</v>
      </c>
    </row>
    <row r="641" spans="1:21" ht="14.4" customHeight="1" x14ac:dyDescent="0.3">
      <c r="A641" s="831">
        <v>11</v>
      </c>
      <c r="B641" s="832" t="s">
        <v>1183</v>
      </c>
      <c r="C641" s="832" t="s">
        <v>1189</v>
      </c>
      <c r="D641" s="833" t="s">
        <v>2119</v>
      </c>
      <c r="E641" s="834" t="s">
        <v>1203</v>
      </c>
      <c r="F641" s="832" t="s">
        <v>1184</v>
      </c>
      <c r="G641" s="832" t="s">
        <v>1969</v>
      </c>
      <c r="H641" s="832" t="s">
        <v>618</v>
      </c>
      <c r="I641" s="832" t="s">
        <v>1970</v>
      </c>
      <c r="J641" s="832" t="s">
        <v>1971</v>
      </c>
      <c r="K641" s="832" t="s">
        <v>1972</v>
      </c>
      <c r="L641" s="835">
        <v>425.17</v>
      </c>
      <c r="M641" s="835">
        <v>425.17</v>
      </c>
      <c r="N641" s="832">
        <v>1</v>
      </c>
      <c r="O641" s="836">
        <v>1</v>
      </c>
      <c r="P641" s="835"/>
      <c r="Q641" s="837">
        <v>0</v>
      </c>
      <c r="R641" s="832"/>
      <c r="S641" s="837">
        <v>0</v>
      </c>
      <c r="T641" s="836"/>
      <c r="U641" s="838">
        <v>0</v>
      </c>
    </row>
    <row r="642" spans="1:21" ht="14.4" customHeight="1" x14ac:dyDescent="0.3">
      <c r="A642" s="831">
        <v>11</v>
      </c>
      <c r="B642" s="832" t="s">
        <v>1183</v>
      </c>
      <c r="C642" s="832" t="s">
        <v>1189</v>
      </c>
      <c r="D642" s="833" t="s">
        <v>2119</v>
      </c>
      <c r="E642" s="834" t="s">
        <v>1203</v>
      </c>
      <c r="F642" s="832" t="s">
        <v>1184</v>
      </c>
      <c r="G642" s="832" t="s">
        <v>1250</v>
      </c>
      <c r="H642" s="832" t="s">
        <v>618</v>
      </c>
      <c r="I642" s="832" t="s">
        <v>1251</v>
      </c>
      <c r="J642" s="832" t="s">
        <v>1051</v>
      </c>
      <c r="K642" s="832" t="s">
        <v>1252</v>
      </c>
      <c r="L642" s="835">
        <v>272.83</v>
      </c>
      <c r="M642" s="835">
        <v>1909.81</v>
      </c>
      <c r="N642" s="832">
        <v>7</v>
      </c>
      <c r="O642" s="836">
        <v>2</v>
      </c>
      <c r="P642" s="835">
        <v>545.66</v>
      </c>
      <c r="Q642" s="837">
        <v>0.2857142857142857</v>
      </c>
      <c r="R642" s="832">
        <v>2</v>
      </c>
      <c r="S642" s="837">
        <v>0.2857142857142857</v>
      </c>
      <c r="T642" s="836">
        <v>0.5</v>
      </c>
      <c r="U642" s="838">
        <v>0.25</v>
      </c>
    </row>
    <row r="643" spans="1:21" ht="14.4" customHeight="1" x14ac:dyDescent="0.3">
      <c r="A643" s="831">
        <v>11</v>
      </c>
      <c r="B643" s="832" t="s">
        <v>1183</v>
      </c>
      <c r="C643" s="832" t="s">
        <v>1189</v>
      </c>
      <c r="D643" s="833" t="s">
        <v>2119</v>
      </c>
      <c r="E643" s="834" t="s">
        <v>1203</v>
      </c>
      <c r="F643" s="832" t="s">
        <v>1184</v>
      </c>
      <c r="G643" s="832" t="s">
        <v>1273</v>
      </c>
      <c r="H643" s="832" t="s">
        <v>583</v>
      </c>
      <c r="I643" s="832" t="s">
        <v>1274</v>
      </c>
      <c r="J643" s="832" t="s">
        <v>1275</v>
      </c>
      <c r="K643" s="832" t="s">
        <v>1276</v>
      </c>
      <c r="L643" s="835">
        <v>52.87</v>
      </c>
      <c r="M643" s="835">
        <v>475.82999999999993</v>
      </c>
      <c r="N643" s="832">
        <v>9</v>
      </c>
      <c r="O643" s="836">
        <v>6.5</v>
      </c>
      <c r="P643" s="835">
        <v>211.48</v>
      </c>
      <c r="Q643" s="837">
        <v>0.44444444444444448</v>
      </c>
      <c r="R643" s="832">
        <v>4</v>
      </c>
      <c r="S643" s="837">
        <v>0.44444444444444442</v>
      </c>
      <c r="T643" s="836">
        <v>2</v>
      </c>
      <c r="U643" s="838">
        <v>0.30769230769230771</v>
      </c>
    </row>
    <row r="644" spans="1:21" ht="14.4" customHeight="1" x14ac:dyDescent="0.3">
      <c r="A644" s="831">
        <v>11</v>
      </c>
      <c r="B644" s="832" t="s">
        <v>1183</v>
      </c>
      <c r="C644" s="832" t="s">
        <v>1189</v>
      </c>
      <c r="D644" s="833" t="s">
        <v>2119</v>
      </c>
      <c r="E644" s="834" t="s">
        <v>1203</v>
      </c>
      <c r="F644" s="832" t="s">
        <v>1184</v>
      </c>
      <c r="G644" s="832" t="s">
        <v>1273</v>
      </c>
      <c r="H644" s="832" t="s">
        <v>583</v>
      </c>
      <c r="I644" s="832" t="s">
        <v>1639</v>
      </c>
      <c r="J644" s="832" t="s">
        <v>1640</v>
      </c>
      <c r="K644" s="832" t="s">
        <v>1641</v>
      </c>
      <c r="L644" s="835">
        <v>0</v>
      </c>
      <c r="M644" s="835">
        <v>0</v>
      </c>
      <c r="N644" s="832">
        <v>2</v>
      </c>
      <c r="O644" s="836">
        <v>2</v>
      </c>
      <c r="P644" s="835">
        <v>0</v>
      </c>
      <c r="Q644" s="837"/>
      <c r="R644" s="832">
        <v>1</v>
      </c>
      <c r="S644" s="837">
        <v>0.5</v>
      </c>
      <c r="T644" s="836">
        <v>1</v>
      </c>
      <c r="U644" s="838">
        <v>0.5</v>
      </c>
    </row>
    <row r="645" spans="1:21" ht="14.4" customHeight="1" x14ac:dyDescent="0.3">
      <c r="A645" s="831">
        <v>11</v>
      </c>
      <c r="B645" s="832" t="s">
        <v>1183</v>
      </c>
      <c r="C645" s="832" t="s">
        <v>1189</v>
      </c>
      <c r="D645" s="833" t="s">
        <v>2119</v>
      </c>
      <c r="E645" s="834" t="s">
        <v>1203</v>
      </c>
      <c r="F645" s="832" t="s">
        <v>1184</v>
      </c>
      <c r="G645" s="832" t="s">
        <v>1445</v>
      </c>
      <c r="H645" s="832" t="s">
        <v>583</v>
      </c>
      <c r="I645" s="832" t="s">
        <v>1973</v>
      </c>
      <c r="J645" s="832" t="s">
        <v>1799</v>
      </c>
      <c r="K645" s="832" t="s">
        <v>1974</v>
      </c>
      <c r="L645" s="835">
        <v>0</v>
      </c>
      <c r="M645" s="835">
        <v>0</v>
      </c>
      <c r="N645" s="832">
        <v>5</v>
      </c>
      <c r="O645" s="836">
        <v>4.5</v>
      </c>
      <c r="P645" s="835">
        <v>0</v>
      </c>
      <c r="Q645" s="837"/>
      <c r="R645" s="832">
        <v>3</v>
      </c>
      <c r="S645" s="837">
        <v>0.6</v>
      </c>
      <c r="T645" s="836">
        <v>2.5</v>
      </c>
      <c r="U645" s="838">
        <v>0.55555555555555558</v>
      </c>
    </row>
    <row r="646" spans="1:21" ht="14.4" customHeight="1" x14ac:dyDescent="0.3">
      <c r="A646" s="831">
        <v>11</v>
      </c>
      <c r="B646" s="832" t="s">
        <v>1183</v>
      </c>
      <c r="C646" s="832" t="s">
        <v>1189</v>
      </c>
      <c r="D646" s="833" t="s">
        <v>2119</v>
      </c>
      <c r="E646" s="834" t="s">
        <v>1203</v>
      </c>
      <c r="F646" s="832" t="s">
        <v>1184</v>
      </c>
      <c r="G646" s="832" t="s">
        <v>1881</v>
      </c>
      <c r="H646" s="832" t="s">
        <v>583</v>
      </c>
      <c r="I646" s="832" t="s">
        <v>1882</v>
      </c>
      <c r="J646" s="832" t="s">
        <v>942</v>
      </c>
      <c r="K646" s="832" t="s">
        <v>1883</v>
      </c>
      <c r="L646" s="835">
        <v>94.7</v>
      </c>
      <c r="M646" s="835">
        <v>94.7</v>
      </c>
      <c r="N646" s="832">
        <v>1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" customHeight="1" x14ac:dyDescent="0.3">
      <c r="A647" s="831">
        <v>11</v>
      </c>
      <c r="B647" s="832" t="s">
        <v>1183</v>
      </c>
      <c r="C647" s="832" t="s">
        <v>1189</v>
      </c>
      <c r="D647" s="833" t="s">
        <v>2119</v>
      </c>
      <c r="E647" s="834" t="s">
        <v>1203</v>
      </c>
      <c r="F647" s="832" t="s">
        <v>1184</v>
      </c>
      <c r="G647" s="832" t="s">
        <v>1293</v>
      </c>
      <c r="H647" s="832" t="s">
        <v>583</v>
      </c>
      <c r="I647" s="832" t="s">
        <v>1294</v>
      </c>
      <c r="J647" s="832" t="s">
        <v>1295</v>
      </c>
      <c r="K647" s="832" t="s">
        <v>1296</v>
      </c>
      <c r="L647" s="835">
        <v>159.71</v>
      </c>
      <c r="M647" s="835">
        <v>3353.91</v>
      </c>
      <c r="N647" s="832">
        <v>21</v>
      </c>
      <c r="O647" s="836">
        <v>6.5</v>
      </c>
      <c r="P647" s="835">
        <v>1916.52</v>
      </c>
      <c r="Q647" s="837">
        <v>0.5714285714285714</v>
      </c>
      <c r="R647" s="832">
        <v>12</v>
      </c>
      <c r="S647" s="837">
        <v>0.5714285714285714</v>
      </c>
      <c r="T647" s="836">
        <v>3.5</v>
      </c>
      <c r="U647" s="838">
        <v>0.53846153846153844</v>
      </c>
    </row>
    <row r="648" spans="1:21" ht="14.4" customHeight="1" x14ac:dyDescent="0.3">
      <c r="A648" s="831">
        <v>11</v>
      </c>
      <c r="B648" s="832" t="s">
        <v>1183</v>
      </c>
      <c r="C648" s="832" t="s">
        <v>1189</v>
      </c>
      <c r="D648" s="833" t="s">
        <v>2119</v>
      </c>
      <c r="E648" s="834" t="s">
        <v>1203</v>
      </c>
      <c r="F648" s="832" t="s">
        <v>1184</v>
      </c>
      <c r="G648" s="832" t="s">
        <v>1305</v>
      </c>
      <c r="H648" s="832" t="s">
        <v>583</v>
      </c>
      <c r="I648" s="832" t="s">
        <v>1916</v>
      </c>
      <c r="J648" s="832" t="s">
        <v>1307</v>
      </c>
      <c r="K648" s="832" t="s">
        <v>1917</v>
      </c>
      <c r="L648" s="835">
        <v>234.94</v>
      </c>
      <c r="M648" s="835">
        <v>234.94</v>
      </c>
      <c r="N648" s="832">
        <v>1</v>
      </c>
      <c r="O648" s="836">
        <v>0.5</v>
      </c>
      <c r="P648" s="835">
        <v>234.94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" customHeight="1" x14ac:dyDescent="0.3">
      <c r="A649" s="831">
        <v>11</v>
      </c>
      <c r="B649" s="832" t="s">
        <v>1183</v>
      </c>
      <c r="C649" s="832" t="s">
        <v>1189</v>
      </c>
      <c r="D649" s="833" t="s">
        <v>2119</v>
      </c>
      <c r="E649" s="834" t="s">
        <v>1203</v>
      </c>
      <c r="F649" s="832" t="s">
        <v>1184</v>
      </c>
      <c r="G649" s="832" t="s">
        <v>1229</v>
      </c>
      <c r="H649" s="832" t="s">
        <v>618</v>
      </c>
      <c r="I649" s="832" t="s">
        <v>1029</v>
      </c>
      <c r="J649" s="832" t="s">
        <v>652</v>
      </c>
      <c r="K649" s="832" t="s">
        <v>1030</v>
      </c>
      <c r="L649" s="835">
        <v>736.33</v>
      </c>
      <c r="M649" s="835">
        <v>16199.260000000002</v>
      </c>
      <c r="N649" s="832">
        <v>22</v>
      </c>
      <c r="O649" s="836">
        <v>8.5</v>
      </c>
      <c r="P649" s="835">
        <v>6626.97</v>
      </c>
      <c r="Q649" s="837">
        <v>0.40909090909090906</v>
      </c>
      <c r="R649" s="832">
        <v>9</v>
      </c>
      <c r="S649" s="837">
        <v>0.40909090909090912</v>
      </c>
      <c r="T649" s="836">
        <v>3.5</v>
      </c>
      <c r="U649" s="838">
        <v>0.41176470588235292</v>
      </c>
    </row>
    <row r="650" spans="1:21" ht="14.4" customHeight="1" x14ac:dyDescent="0.3">
      <c r="A650" s="831">
        <v>11</v>
      </c>
      <c r="B650" s="832" t="s">
        <v>1183</v>
      </c>
      <c r="C650" s="832" t="s">
        <v>1189</v>
      </c>
      <c r="D650" s="833" t="s">
        <v>2119</v>
      </c>
      <c r="E650" s="834" t="s">
        <v>1203</v>
      </c>
      <c r="F650" s="832" t="s">
        <v>1184</v>
      </c>
      <c r="G650" s="832" t="s">
        <v>1229</v>
      </c>
      <c r="H650" s="832" t="s">
        <v>618</v>
      </c>
      <c r="I650" s="832" t="s">
        <v>1033</v>
      </c>
      <c r="J650" s="832" t="s">
        <v>652</v>
      </c>
      <c r="K650" s="832" t="s">
        <v>1034</v>
      </c>
      <c r="L650" s="835">
        <v>490.89</v>
      </c>
      <c r="M650" s="835">
        <v>1472.67</v>
      </c>
      <c r="N650" s="832">
        <v>3</v>
      </c>
      <c r="O650" s="836">
        <v>1</v>
      </c>
      <c r="P650" s="835">
        <v>1472.67</v>
      </c>
      <c r="Q650" s="837">
        <v>1</v>
      </c>
      <c r="R650" s="832">
        <v>3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11</v>
      </c>
      <c r="B651" s="832" t="s">
        <v>1183</v>
      </c>
      <c r="C651" s="832" t="s">
        <v>1189</v>
      </c>
      <c r="D651" s="833" t="s">
        <v>2119</v>
      </c>
      <c r="E651" s="834" t="s">
        <v>1203</v>
      </c>
      <c r="F651" s="832" t="s">
        <v>1184</v>
      </c>
      <c r="G651" s="832" t="s">
        <v>1229</v>
      </c>
      <c r="H651" s="832" t="s">
        <v>618</v>
      </c>
      <c r="I651" s="832" t="s">
        <v>1025</v>
      </c>
      <c r="J651" s="832" t="s">
        <v>652</v>
      </c>
      <c r="K651" s="832" t="s">
        <v>1026</v>
      </c>
      <c r="L651" s="835">
        <v>923.74</v>
      </c>
      <c r="M651" s="835">
        <v>3694.96</v>
      </c>
      <c r="N651" s="832">
        <v>4</v>
      </c>
      <c r="O651" s="836">
        <v>1</v>
      </c>
      <c r="P651" s="835">
        <v>923.74</v>
      </c>
      <c r="Q651" s="837">
        <v>0.25</v>
      </c>
      <c r="R651" s="832">
        <v>1</v>
      </c>
      <c r="S651" s="837">
        <v>0.25</v>
      </c>
      <c r="T651" s="836">
        <v>0.5</v>
      </c>
      <c r="U651" s="838">
        <v>0.5</v>
      </c>
    </row>
    <row r="652" spans="1:21" ht="14.4" customHeight="1" x14ac:dyDescent="0.3">
      <c r="A652" s="831">
        <v>11</v>
      </c>
      <c r="B652" s="832" t="s">
        <v>1183</v>
      </c>
      <c r="C652" s="832" t="s">
        <v>1189</v>
      </c>
      <c r="D652" s="833" t="s">
        <v>2119</v>
      </c>
      <c r="E652" s="834" t="s">
        <v>1203</v>
      </c>
      <c r="F652" s="832" t="s">
        <v>1184</v>
      </c>
      <c r="G652" s="832" t="s">
        <v>1240</v>
      </c>
      <c r="H652" s="832" t="s">
        <v>583</v>
      </c>
      <c r="I652" s="832" t="s">
        <v>1253</v>
      </c>
      <c r="J652" s="832" t="s">
        <v>627</v>
      </c>
      <c r="K652" s="832" t="s">
        <v>1254</v>
      </c>
      <c r="L652" s="835">
        <v>35.25</v>
      </c>
      <c r="M652" s="835">
        <v>282</v>
      </c>
      <c r="N652" s="832">
        <v>8</v>
      </c>
      <c r="O652" s="836">
        <v>6</v>
      </c>
      <c r="P652" s="835">
        <v>211.5</v>
      </c>
      <c r="Q652" s="837">
        <v>0.75</v>
      </c>
      <c r="R652" s="832">
        <v>6</v>
      </c>
      <c r="S652" s="837">
        <v>0.75</v>
      </c>
      <c r="T652" s="836">
        <v>4.5</v>
      </c>
      <c r="U652" s="838">
        <v>0.75</v>
      </c>
    </row>
    <row r="653" spans="1:21" ht="14.4" customHeight="1" x14ac:dyDescent="0.3">
      <c r="A653" s="831">
        <v>11</v>
      </c>
      <c r="B653" s="832" t="s">
        <v>1183</v>
      </c>
      <c r="C653" s="832" t="s">
        <v>1189</v>
      </c>
      <c r="D653" s="833" t="s">
        <v>2119</v>
      </c>
      <c r="E653" s="834" t="s">
        <v>1203</v>
      </c>
      <c r="F653" s="832" t="s">
        <v>1184</v>
      </c>
      <c r="G653" s="832" t="s">
        <v>1240</v>
      </c>
      <c r="H653" s="832" t="s">
        <v>583</v>
      </c>
      <c r="I653" s="832" t="s">
        <v>1241</v>
      </c>
      <c r="J653" s="832" t="s">
        <v>627</v>
      </c>
      <c r="K653" s="832" t="s">
        <v>1242</v>
      </c>
      <c r="L653" s="835">
        <v>35.25</v>
      </c>
      <c r="M653" s="835">
        <v>211.5</v>
      </c>
      <c r="N653" s="832">
        <v>6</v>
      </c>
      <c r="O653" s="836">
        <v>4</v>
      </c>
      <c r="P653" s="835">
        <v>35.25</v>
      </c>
      <c r="Q653" s="837">
        <v>0.16666666666666666</v>
      </c>
      <c r="R653" s="832">
        <v>1</v>
      </c>
      <c r="S653" s="837">
        <v>0.16666666666666666</v>
      </c>
      <c r="T653" s="836">
        <v>1</v>
      </c>
      <c r="U653" s="838">
        <v>0.25</v>
      </c>
    </row>
    <row r="654" spans="1:21" ht="14.4" customHeight="1" x14ac:dyDescent="0.3">
      <c r="A654" s="831">
        <v>11</v>
      </c>
      <c r="B654" s="832" t="s">
        <v>1183</v>
      </c>
      <c r="C654" s="832" t="s">
        <v>1189</v>
      </c>
      <c r="D654" s="833" t="s">
        <v>2119</v>
      </c>
      <c r="E654" s="834" t="s">
        <v>1203</v>
      </c>
      <c r="F654" s="832" t="s">
        <v>1184</v>
      </c>
      <c r="G654" s="832" t="s">
        <v>1657</v>
      </c>
      <c r="H654" s="832" t="s">
        <v>583</v>
      </c>
      <c r="I654" s="832" t="s">
        <v>1975</v>
      </c>
      <c r="J654" s="832" t="s">
        <v>1659</v>
      </c>
      <c r="K654" s="832" t="s">
        <v>1976</v>
      </c>
      <c r="L654" s="835">
        <v>16.12</v>
      </c>
      <c r="M654" s="835">
        <v>32.24</v>
      </c>
      <c r="N654" s="832">
        <v>2</v>
      </c>
      <c r="O654" s="836">
        <v>1</v>
      </c>
      <c r="P654" s="835">
        <v>16.12</v>
      </c>
      <c r="Q654" s="837">
        <v>0.5</v>
      </c>
      <c r="R654" s="832">
        <v>1</v>
      </c>
      <c r="S654" s="837">
        <v>0.5</v>
      </c>
      <c r="T654" s="836">
        <v>0.5</v>
      </c>
      <c r="U654" s="838">
        <v>0.5</v>
      </c>
    </row>
    <row r="655" spans="1:21" ht="14.4" customHeight="1" x14ac:dyDescent="0.3">
      <c r="A655" s="831">
        <v>11</v>
      </c>
      <c r="B655" s="832" t="s">
        <v>1183</v>
      </c>
      <c r="C655" s="832" t="s">
        <v>1189</v>
      </c>
      <c r="D655" s="833" t="s">
        <v>2119</v>
      </c>
      <c r="E655" s="834" t="s">
        <v>1203</v>
      </c>
      <c r="F655" s="832" t="s">
        <v>1184</v>
      </c>
      <c r="G655" s="832" t="s">
        <v>1657</v>
      </c>
      <c r="H655" s="832" t="s">
        <v>583</v>
      </c>
      <c r="I655" s="832" t="s">
        <v>1920</v>
      </c>
      <c r="J655" s="832" t="s">
        <v>1659</v>
      </c>
      <c r="K655" s="832" t="s">
        <v>1921</v>
      </c>
      <c r="L655" s="835">
        <v>32.25</v>
      </c>
      <c r="M655" s="835">
        <v>64.5</v>
      </c>
      <c r="N655" s="832">
        <v>2</v>
      </c>
      <c r="O655" s="836">
        <v>1</v>
      </c>
      <c r="P655" s="835">
        <v>64.5</v>
      </c>
      <c r="Q655" s="837">
        <v>1</v>
      </c>
      <c r="R655" s="832">
        <v>2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11</v>
      </c>
      <c r="B656" s="832" t="s">
        <v>1183</v>
      </c>
      <c r="C656" s="832" t="s">
        <v>1189</v>
      </c>
      <c r="D656" s="833" t="s">
        <v>2119</v>
      </c>
      <c r="E656" s="834" t="s">
        <v>1203</v>
      </c>
      <c r="F656" s="832" t="s">
        <v>1184</v>
      </c>
      <c r="G656" s="832" t="s">
        <v>1230</v>
      </c>
      <c r="H656" s="832" t="s">
        <v>618</v>
      </c>
      <c r="I656" s="832" t="s">
        <v>1065</v>
      </c>
      <c r="J656" s="832" t="s">
        <v>681</v>
      </c>
      <c r="K656" s="832" t="s">
        <v>683</v>
      </c>
      <c r="L656" s="835">
        <v>0</v>
      </c>
      <c r="M656" s="835">
        <v>0</v>
      </c>
      <c r="N656" s="832">
        <v>5</v>
      </c>
      <c r="O656" s="836">
        <v>4</v>
      </c>
      <c r="P656" s="835">
        <v>0</v>
      </c>
      <c r="Q656" s="837"/>
      <c r="R656" s="832">
        <v>4</v>
      </c>
      <c r="S656" s="837">
        <v>0.8</v>
      </c>
      <c r="T656" s="836">
        <v>3</v>
      </c>
      <c r="U656" s="838">
        <v>0.75</v>
      </c>
    </row>
    <row r="657" spans="1:21" ht="14.4" customHeight="1" x14ac:dyDescent="0.3">
      <c r="A657" s="831">
        <v>11</v>
      </c>
      <c r="B657" s="832" t="s">
        <v>1183</v>
      </c>
      <c r="C657" s="832" t="s">
        <v>1189</v>
      </c>
      <c r="D657" s="833" t="s">
        <v>2119</v>
      </c>
      <c r="E657" s="834" t="s">
        <v>1203</v>
      </c>
      <c r="F657" s="832" t="s">
        <v>1184</v>
      </c>
      <c r="G657" s="832" t="s">
        <v>1230</v>
      </c>
      <c r="H657" s="832" t="s">
        <v>583</v>
      </c>
      <c r="I657" s="832" t="s">
        <v>1730</v>
      </c>
      <c r="J657" s="832" t="s">
        <v>677</v>
      </c>
      <c r="K657" s="832" t="s">
        <v>1731</v>
      </c>
      <c r="L657" s="835">
        <v>0</v>
      </c>
      <c r="M657" s="835">
        <v>0</v>
      </c>
      <c r="N657" s="832">
        <v>9</v>
      </c>
      <c r="O657" s="836">
        <v>6.5</v>
      </c>
      <c r="P657" s="835">
        <v>0</v>
      </c>
      <c r="Q657" s="837"/>
      <c r="R657" s="832">
        <v>4</v>
      </c>
      <c r="S657" s="837">
        <v>0.44444444444444442</v>
      </c>
      <c r="T657" s="836">
        <v>2.5</v>
      </c>
      <c r="U657" s="838">
        <v>0.38461538461538464</v>
      </c>
    </row>
    <row r="658" spans="1:21" ht="14.4" customHeight="1" x14ac:dyDescent="0.3">
      <c r="A658" s="831">
        <v>11</v>
      </c>
      <c r="B658" s="832" t="s">
        <v>1183</v>
      </c>
      <c r="C658" s="832" t="s">
        <v>1189</v>
      </c>
      <c r="D658" s="833" t="s">
        <v>2119</v>
      </c>
      <c r="E658" s="834" t="s">
        <v>1203</v>
      </c>
      <c r="F658" s="832" t="s">
        <v>1184</v>
      </c>
      <c r="G658" s="832" t="s">
        <v>1977</v>
      </c>
      <c r="H658" s="832" t="s">
        <v>583</v>
      </c>
      <c r="I658" s="832" t="s">
        <v>1978</v>
      </c>
      <c r="J658" s="832" t="s">
        <v>1979</v>
      </c>
      <c r="K658" s="832" t="s">
        <v>1980</v>
      </c>
      <c r="L658" s="835">
        <v>77.13</v>
      </c>
      <c r="M658" s="835">
        <v>77.13</v>
      </c>
      <c r="N658" s="832">
        <v>1</v>
      </c>
      <c r="O658" s="836">
        <v>1</v>
      </c>
      <c r="P658" s="835">
        <v>77.13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11</v>
      </c>
      <c r="B659" s="832" t="s">
        <v>1183</v>
      </c>
      <c r="C659" s="832" t="s">
        <v>1189</v>
      </c>
      <c r="D659" s="833" t="s">
        <v>2119</v>
      </c>
      <c r="E659" s="834" t="s">
        <v>1203</v>
      </c>
      <c r="F659" s="832" t="s">
        <v>1184</v>
      </c>
      <c r="G659" s="832" t="s">
        <v>1317</v>
      </c>
      <c r="H659" s="832" t="s">
        <v>583</v>
      </c>
      <c r="I659" s="832" t="s">
        <v>1667</v>
      </c>
      <c r="J659" s="832" t="s">
        <v>1550</v>
      </c>
      <c r="K659" s="832" t="s">
        <v>1668</v>
      </c>
      <c r="L659" s="835">
        <v>50.32</v>
      </c>
      <c r="M659" s="835">
        <v>50.32</v>
      </c>
      <c r="N659" s="832">
        <v>1</v>
      </c>
      <c r="O659" s="836">
        <v>0.5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" customHeight="1" x14ac:dyDescent="0.3">
      <c r="A660" s="831">
        <v>11</v>
      </c>
      <c r="B660" s="832" t="s">
        <v>1183</v>
      </c>
      <c r="C660" s="832" t="s">
        <v>1189</v>
      </c>
      <c r="D660" s="833" t="s">
        <v>2119</v>
      </c>
      <c r="E660" s="834" t="s">
        <v>1203</v>
      </c>
      <c r="F660" s="832" t="s">
        <v>1184</v>
      </c>
      <c r="G660" s="832" t="s">
        <v>1255</v>
      </c>
      <c r="H660" s="832" t="s">
        <v>583</v>
      </c>
      <c r="I660" s="832" t="s">
        <v>1256</v>
      </c>
      <c r="J660" s="832" t="s">
        <v>615</v>
      </c>
      <c r="K660" s="832" t="s">
        <v>1257</v>
      </c>
      <c r="L660" s="835">
        <v>0</v>
      </c>
      <c r="M660" s="835">
        <v>0</v>
      </c>
      <c r="N660" s="832">
        <v>1</v>
      </c>
      <c r="O660" s="836">
        <v>0.5</v>
      </c>
      <c r="P660" s="835">
        <v>0</v>
      </c>
      <c r="Q660" s="837"/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11</v>
      </c>
      <c r="B661" s="832" t="s">
        <v>1183</v>
      </c>
      <c r="C661" s="832" t="s">
        <v>1189</v>
      </c>
      <c r="D661" s="833" t="s">
        <v>2119</v>
      </c>
      <c r="E661" s="834" t="s">
        <v>1203</v>
      </c>
      <c r="F661" s="832" t="s">
        <v>1186</v>
      </c>
      <c r="G661" s="832" t="s">
        <v>1321</v>
      </c>
      <c r="H661" s="832" t="s">
        <v>583</v>
      </c>
      <c r="I661" s="832" t="s">
        <v>1981</v>
      </c>
      <c r="J661" s="832" t="s">
        <v>1982</v>
      </c>
      <c r="K661" s="832" t="s">
        <v>1949</v>
      </c>
      <c r="L661" s="835">
        <v>0</v>
      </c>
      <c r="M661" s="835">
        <v>0</v>
      </c>
      <c r="N661" s="832">
        <v>1</v>
      </c>
      <c r="O661" s="836">
        <v>1</v>
      </c>
      <c r="P661" s="835"/>
      <c r="Q661" s="837"/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11</v>
      </c>
      <c r="B662" s="832" t="s">
        <v>1183</v>
      </c>
      <c r="C662" s="832" t="s">
        <v>1189</v>
      </c>
      <c r="D662" s="833" t="s">
        <v>2119</v>
      </c>
      <c r="E662" s="834" t="s">
        <v>1203</v>
      </c>
      <c r="F662" s="832" t="s">
        <v>1186</v>
      </c>
      <c r="G662" s="832" t="s">
        <v>1321</v>
      </c>
      <c r="H662" s="832" t="s">
        <v>583</v>
      </c>
      <c r="I662" s="832" t="s">
        <v>1322</v>
      </c>
      <c r="J662" s="832" t="s">
        <v>1323</v>
      </c>
      <c r="K662" s="832" t="s">
        <v>1324</v>
      </c>
      <c r="L662" s="835">
        <v>0</v>
      </c>
      <c r="M662" s="835">
        <v>0</v>
      </c>
      <c r="N662" s="832">
        <v>8</v>
      </c>
      <c r="O662" s="836">
        <v>8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11</v>
      </c>
      <c r="B663" s="832" t="s">
        <v>1183</v>
      </c>
      <c r="C663" s="832" t="s">
        <v>1189</v>
      </c>
      <c r="D663" s="833" t="s">
        <v>2119</v>
      </c>
      <c r="E663" s="834" t="s">
        <v>1203</v>
      </c>
      <c r="F663" s="832" t="s">
        <v>1186</v>
      </c>
      <c r="G663" s="832" t="s">
        <v>1392</v>
      </c>
      <c r="H663" s="832" t="s">
        <v>583</v>
      </c>
      <c r="I663" s="832" t="s">
        <v>1393</v>
      </c>
      <c r="J663" s="832" t="s">
        <v>1394</v>
      </c>
      <c r="K663" s="832" t="s">
        <v>1395</v>
      </c>
      <c r="L663" s="835">
        <v>0</v>
      </c>
      <c r="M663" s="835">
        <v>0</v>
      </c>
      <c r="N663" s="832">
        <v>3</v>
      </c>
      <c r="O663" s="836">
        <v>3</v>
      </c>
      <c r="P663" s="835"/>
      <c r="Q663" s="837"/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11</v>
      </c>
      <c r="B664" s="832" t="s">
        <v>1183</v>
      </c>
      <c r="C664" s="832" t="s">
        <v>1189</v>
      </c>
      <c r="D664" s="833" t="s">
        <v>2119</v>
      </c>
      <c r="E664" s="834" t="s">
        <v>1203</v>
      </c>
      <c r="F664" s="832" t="s">
        <v>1186</v>
      </c>
      <c r="G664" s="832" t="s">
        <v>1222</v>
      </c>
      <c r="H664" s="832" t="s">
        <v>583</v>
      </c>
      <c r="I664" s="832" t="s">
        <v>1234</v>
      </c>
      <c r="J664" s="832" t="s">
        <v>1235</v>
      </c>
      <c r="K664" s="832" t="s">
        <v>1236</v>
      </c>
      <c r="L664" s="835">
        <v>748.12</v>
      </c>
      <c r="M664" s="835">
        <v>748.12</v>
      </c>
      <c r="N664" s="832">
        <v>1</v>
      </c>
      <c r="O664" s="836">
        <v>1</v>
      </c>
      <c r="P664" s="835">
        <v>748.12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11</v>
      </c>
      <c r="B665" s="832" t="s">
        <v>1183</v>
      </c>
      <c r="C665" s="832" t="s">
        <v>1189</v>
      </c>
      <c r="D665" s="833" t="s">
        <v>2119</v>
      </c>
      <c r="E665" s="834" t="s">
        <v>1203</v>
      </c>
      <c r="F665" s="832" t="s">
        <v>1186</v>
      </c>
      <c r="G665" s="832" t="s">
        <v>1222</v>
      </c>
      <c r="H665" s="832" t="s">
        <v>583</v>
      </c>
      <c r="I665" s="832" t="s">
        <v>1396</v>
      </c>
      <c r="J665" s="832" t="s">
        <v>1397</v>
      </c>
      <c r="K665" s="832" t="s">
        <v>1398</v>
      </c>
      <c r="L665" s="835">
        <v>350</v>
      </c>
      <c r="M665" s="835">
        <v>350</v>
      </c>
      <c r="N665" s="832">
        <v>1</v>
      </c>
      <c r="O665" s="836">
        <v>1</v>
      </c>
      <c r="P665" s="835">
        <v>350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11</v>
      </c>
      <c r="B666" s="832" t="s">
        <v>1183</v>
      </c>
      <c r="C666" s="832" t="s">
        <v>1189</v>
      </c>
      <c r="D666" s="833" t="s">
        <v>2119</v>
      </c>
      <c r="E666" s="834" t="s">
        <v>1203</v>
      </c>
      <c r="F666" s="832" t="s">
        <v>1186</v>
      </c>
      <c r="G666" s="832" t="s">
        <v>1222</v>
      </c>
      <c r="H666" s="832" t="s">
        <v>583</v>
      </c>
      <c r="I666" s="832" t="s">
        <v>1223</v>
      </c>
      <c r="J666" s="832" t="s">
        <v>1224</v>
      </c>
      <c r="K666" s="832" t="s">
        <v>1225</v>
      </c>
      <c r="L666" s="835">
        <v>500</v>
      </c>
      <c r="M666" s="835">
        <v>1000</v>
      </c>
      <c r="N666" s="832">
        <v>2</v>
      </c>
      <c r="O666" s="836">
        <v>2</v>
      </c>
      <c r="P666" s="835">
        <v>1000</v>
      </c>
      <c r="Q666" s="837">
        <v>1</v>
      </c>
      <c r="R666" s="832">
        <v>2</v>
      </c>
      <c r="S666" s="837">
        <v>1</v>
      </c>
      <c r="T666" s="836">
        <v>2</v>
      </c>
      <c r="U666" s="838">
        <v>1</v>
      </c>
    </row>
    <row r="667" spans="1:21" ht="14.4" customHeight="1" x14ac:dyDescent="0.3">
      <c r="A667" s="831">
        <v>11</v>
      </c>
      <c r="B667" s="832" t="s">
        <v>1183</v>
      </c>
      <c r="C667" s="832" t="s">
        <v>1189</v>
      </c>
      <c r="D667" s="833" t="s">
        <v>2119</v>
      </c>
      <c r="E667" s="834" t="s">
        <v>1203</v>
      </c>
      <c r="F667" s="832" t="s">
        <v>1186</v>
      </c>
      <c r="G667" s="832" t="s">
        <v>1222</v>
      </c>
      <c r="H667" s="832" t="s">
        <v>583</v>
      </c>
      <c r="I667" s="832" t="s">
        <v>1583</v>
      </c>
      <c r="J667" s="832" t="s">
        <v>1584</v>
      </c>
      <c r="K667" s="832" t="s">
        <v>1585</v>
      </c>
      <c r="L667" s="835">
        <v>1600</v>
      </c>
      <c r="M667" s="835">
        <v>1600</v>
      </c>
      <c r="N667" s="832">
        <v>1</v>
      </c>
      <c r="O667" s="836">
        <v>1</v>
      </c>
      <c r="P667" s="835">
        <v>1600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11</v>
      </c>
      <c r="B668" s="832" t="s">
        <v>1183</v>
      </c>
      <c r="C668" s="832" t="s">
        <v>1189</v>
      </c>
      <c r="D668" s="833" t="s">
        <v>2119</v>
      </c>
      <c r="E668" s="834" t="s">
        <v>1203</v>
      </c>
      <c r="F668" s="832" t="s">
        <v>1186</v>
      </c>
      <c r="G668" s="832" t="s">
        <v>1222</v>
      </c>
      <c r="H668" s="832" t="s">
        <v>583</v>
      </c>
      <c r="I668" s="832" t="s">
        <v>1226</v>
      </c>
      <c r="J668" s="832" t="s">
        <v>1227</v>
      </c>
      <c r="K668" s="832" t="s">
        <v>1228</v>
      </c>
      <c r="L668" s="835">
        <v>971.25</v>
      </c>
      <c r="M668" s="835">
        <v>971.25</v>
      </c>
      <c r="N668" s="832">
        <v>1</v>
      </c>
      <c r="O668" s="836">
        <v>1</v>
      </c>
      <c r="P668" s="835">
        <v>971.25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11</v>
      </c>
      <c r="B669" s="832" t="s">
        <v>1183</v>
      </c>
      <c r="C669" s="832" t="s">
        <v>1189</v>
      </c>
      <c r="D669" s="833" t="s">
        <v>2119</v>
      </c>
      <c r="E669" s="834" t="s">
        <v>1203</v>
      </c>
      <c r="F669" s="832" t="s">
        <v>1186</v>
      </c>
      <c r="G669" s="832" t="s">
        <v>1222</v>
      </c>
      <c r="H669" s="832" t="s">
        <v>583</v>
      </c>
      <c r="I669" s="832" t="s">
        <v>1402</v>
      </c>
      <c r="J669" s="832" t="s">
        <v>1403</v>
      </c>
      <c r="K669" s="832" t="s">
        <v>1404</v>
      </c>
      <c r="L669" s="835">
        <v>180</v>
      </c>
      <c r="M669" s="835">
        <v>900</v>
      </c>
      <c r="N669" s="832">
        <v>5</v>
      </c>
      <c r="O669" s="836">
        <v>5</v>
      </c>
      <c r="P669" s="835">
        <v>900</v>
      </c>
      <c r="Q669" s="837">
        <v>1</v>
      </c>
      <c r="R669" s="832">
        <v>5</v>
      </c>
      <c r="S669" s="837">
        <v>1</v>
      </c>
      <c r="T669" s="836">
        <v>5</v>
      </c>
      <c r="U669" s="838">
        <v>1</v>
      </c>
    </row>
    <row r="670" spans="1:21" ht="14.4" customHeight="1" x14ac:dyDescent="0.3">
      <c r="A670" s="831">
        <v>11</v>
      </c>
      <c r="B670" s="832" t="s">
        <v>1183</v>
      </c>
      <c r="C670" s="832" t="s">
        <v>1189</v>
      </c>
      <c r="D670" s="833" t="s">
        <v>2119</v>
      </c>
      <c r="E670" s="834" t="s">
        <v>1203</v>
      </c>
      <c r="F670" s="832" t="s">
        <v>1186</v>
      </c>
      <c r="G670" s="832" t="s">
        <v>1222</v>
      </c>
      <c r="H670" s="832" t="s">
        <v>583</v>
      </c>
      <c r="I670" s="832" t="s">
        <v>1669</v>
      </c>
      <c r="J670" s="832" t="s">
        <v>1670</v>
      </c>
      <c r="K670" s="832"/>
      <c r="L670" s="835">
        <v>600</v>
      </c>
      <c r="M670" s="835">
        <v>600</v>
      </c>
      <c r="N670" s="832">
        <v>1</v>
      </c>
      <c r="O670" s="836">
        <v>1</v>
      </c>
      <c r="P670" s="835">
        <v>600</v>
      </c>
      <c r="Q670" s="837">
        <v>1</v>
      </c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11</v>
      </c>
      <c r="B671" s="832" t="s">
        <v>1183</v>
      </c>
      <c r="C671" s="832" t="s">
        <v>1189</v>
      </c>
      <c r="D671" s="833" t="s">
        <v>2119</v>
      </c>
      <c r="E671" s="834" t="s">
        <v>1203</v>
      </c>
      <c r="F671" s="832" t="s">
        <v>1186</v>
      </c>
      <c r="G671" s="832" t="s">
        <v>1222</v>
      </c>
      <c r="H671" s="832" t="s">
        <v>583</v>
      </c>
      <c r="I671" s="832" t="s">
        <v>1414</v>
      </c>
      <c r="J671" s="832" t="s">
        <v>1415</v>
      </c>
      <c r="K671" s="832" t="s">
        <v>1416</v>
      </c>
      <c r="L671" s="835">
        <v>350</v>
      </c>
      <c r="M671" s="835">
        <v>700</v>
      </c>
      <c r="N671" s="832">
        <v>2</v>
      </c>
      <c r="O671" s="836">
        <v>2</v>
      </c>
      <c r="P671" s="835">
        <v>700</v>
      </c>
      <c r="Q671" s="837">
        <v>1</v>
      </c>
      <c r="R671" s="832">
        <v>2</v>
      </c>
      <c r="S671" s="837">
        <v>1</v>
      </c>
      <c r="T671" s="836">
        <v>2</v>
      </c>
      <c r="U671" s="838">
        <v>1</v>
      </c>
    </row>
    <row r="672" spans="1:21" ht="14.4" customHeight="1" x14ac:dyDescent="0.3">
      <c r="A672" s="831">
        <v>11</v>
      </c>
      <c r="B672" s="832" t="s">
        <v>1183</v>
      </c>
      <c r="C672" s="832" t="s">
        <v>1189</v>
      </c>
      <c r="D672" s="833" t="s">
        <v>2119</v>
      </c>
      <c r="E672" s="834" t="s">
        <v>1203</v>
      </c>
      <c r="F672" s="832" t="s">
        <v>1186</v>
      </c>
      <c r="G672" s="832" t="s">
        <v>1222</v>
      </c>
      <c r="H672" s="832" t="s">
        <v>583</v>
      </c>
      <c r="I672" s="832" t="s">
        <v>1671</v>
      </c>
      <c r="J672" s="832" t="s">
        <v>1672</v>
      </c>
      <c r="K672" s="832" t="s">
        <v>1673</v>
      </c>
      <c r="L672" s="835">
        <v>3200</v>
      </c>
      <c r="M672" s="835">
        <v>3200</v>
      </c>
      <c r="N672" s="832">
        <v>1</v>
      </c>
      <c r="O672" s="836">
        <v>1</v>
      </c>
      <c r="P672" s="835">
        <v>3200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" customHeight="1" x14ac:dyDescent="0.3">
      <c r="A673" s="831">
        <v>11</v>
      </c>
      <c r="B673" s="832" t="s">
        <v>1183</v>
      </c>
      <c r="C673" s="832" t="s">
        <v>1189</v>
      </c>
      <c r="D673" s="833" t="s">
        <v>2119</v>
      </c>
      <c r="E673" s="834" t="s">
        <v>1203</v>
      </c>
      <c r="F673" s="832" t="s">
        <v>1186</v>
      </c>
      <c r="G673" s="832" t="s">
        <v>1222</v>
      </c>
      <c r="H673" s="832" t="s">
        <v>583</v>
      </c>
      <c r="I673" s="832" t="s">
        <v>1261</v>
      </c>
      <c r="J673" s="832" t="s">
        <v>1262</v>
      </c>
      <c r="K673" s="832" t="s">
        <v>1263</v>
      </c>
      <c r="L673" s="835">
        <v>1000</v>
      </c>
      <c r="M673" s="835">
        <v>4000</v>
      </c>
      <c r="N673" s="832">
        <v>4</v>
      </c>
      <c r="O673" s="836">
        <v>4</v>
      </c>
      <c r="P673" s="835">
        <v>4000</v>
      </c>
      <c r="Q673" s="837">
        <v>1</v>
      </c>
      <c r="R673" s="832">
        <v>4</v>
      </c>
      <c r="S673" s="837">
        <v>1</v>
      </c>
      <c r="T673" s="836">
        <v>4</v>
      </c>
      <c r="U673" s="838">
        <v>1</v>
      </c>
    </row>
    <row r="674" spans="1:21" ht="14.4" customHeight="1" x14ac:dyDescent="0.3">
      <c r="A674" s="831">
        <v>11</v>
      </c>
      <c r="B674" s="832" t="s">
        <v>1183</v>
      </c>
      <c r="C674" s="832" t="s">
        <v>1189</v>
      </c>
      <c r="D674" s="833" t="s">
        <v>2119</v>
      </c>
      <c r="E674" s="834" t="s">
        <v>1203</v>
      </c>
      <c r="F674" s="832" t="s">
        <v>1186</v>
      </c>
      <c r="G674" s="832" t="s">
        <v>1246</v>
      </c>
      <c r="H674" s="832" t="s">
        <v>583</v>
      </c>
      <c r="I674" s="832" t="s">
        <v>1953</v>
      </c>
      <c r="J674" s="832" t="s">
        <v>1954</v>
      </c>
      <c r="K674" s="832" t="s">
        <v>1955</v>
      </c>
      <c r="L674" s="835">
        <v>3990</v>
      </c>
      <c r="M674" s="835">
        <v>3990</v>
      </c>
      <c r="N674" s="832">
        <v>1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11</v>
      </c>
      <c r="B675" s="832" t="s">
        <v>1183</v>
      </c>
      <c r="C675" s="832" t="s">
        <v>1189</v>
      </c>
      <c r="D675" s="833" t="s">
        <v>2119</v>
      </c>
      <c r="E675" s="834" t="s">
        <v>1203</v>
      </c>
      <c r="F675" s="832" t="s">
        <v>1186</v>
      </c>
      <c r="G675" s="832" t="s">
        <v>1246</v>
      </c>
      <c r="H675" s="832" t="s">
        <v>583</v>
      </c>
      <c r="I675" s="832" t="s">
        <v>1247</v>
      </c>
      <c r="J675" s="832" t="s">
        <v>1248</v>
      </c>
      <c r="K675" s="832" t="s">
        <v>1249</v>
      </c>
      <c r="L675" s="835">
        <v>200</v>
      </c>
      <c r="M675" s="835">
        <v>1800</v>
      </c>
      <c r="N675" s="832">
        <v>9</v>
      </c>
      <c r="O675" s="836">
        <v>5</v>
      </c>
      <c r="P675" s="835">
        <v>1800</v>
      </c>
      <c r="Q675" s="837">
        <v>1</v>
      </c>
      <c r="R675" s="832">
        <v>9</v>
      </c>
      <c r="S675" s="837">
        <v>1</v>
      </c>
      <c r="T675" s="836">
        <v>5</v>
      </c>
      <c r="U675" s="838">
        <v>1</v>
      </c>
    </row>
    <row r="676" spans="1:21" ht="14.4" customHeight="1" x14ac:dyDescent="0.3">
      <c r="A676" s="831">
        <v>11</v>
      </c>
      <c r="B676" s="832" t="s">
        <v>1183</v>
      </c>
      <c r="C676" s="832" t="s">
        <v>1189</v>
      </c>
      <c r="D676" s="833" t="s">
        <v>2119</v>
      </c>
      <c r="E676" s="834" t="s">
        <v>1203</v>
      </c>
      <c r="F676" s="832" t="s">
        <v>1186</v>
      </c>
      <c r="G676" s="832" t="s">
        <v>1246</v>
      </c>
      <c r="H676" s="832" t="s">
        <v>583</v>
      </c>
      <c r="I676" s="832" t="s">
        <v>1264</v>
      </c>
      <c r="J676" s="832" t="s">
        <v>1265</v>
      </c>
      <c r="K676" s="832" t="s">
        <v>1266</v>
      </c>
      <c r="L676" s="835">
        <v>278.75</v>
      </c>
      <c r="M676" s="835">
        <v>5853.75</v>
      </c>
      <c r="N676" s="832">
        <v>21</v>
      </c>
      <c r="O676" s="836">
        <v>11</v>
      </c>
      <c r="P676" s="835">
        <v>5017.5</v>
      </c>
      <c r="Q676" s="837">
        <v>0.8571428571428571</v>
      </c>
      <c r="R676" s="832">
        <v>18</v>
      </c>
      <c r="S676" s="837">
        <v>0.8571428571428571</v>
      </c>
      <c r="T676" s="836">
        <v>9</v>
      </c>
      <c r="U676" s="838">
        <v>0.81818181818181823</v>
      </c>
    </row>
    <row r="677" spans="1:21" ht="14.4" customHeight="1" x14ac:dyDescent="0.3">
      <c r="A677" s="831">
        <v>11</v>
      </c>
      <c r="B677" s="832" t="s">
        <v>1183</v>
      </c>
      <c r="C677" s="832" t="s">
        <v>1189</v>
      </c>
      <c r="D677" s="833" t="s">
        <v>2119</v>
      </c>
      <c r="E677" s="834" t="s">
        <v>1203</v>
      </c>
      <c r="F677" s="832" t="s">
        <v>1186</v>
      </c>
      <c r="G677" s="832" t="s">
        <v>1246</v>
      </c>
      <c r="H677" s="832" t="s">
        <v>583</v>
      </c>
      <c r="I677" s="832" t="s">
        <v>1594</v>
      </c>
      <c r="J677" s="832" t="s">
        <v>1595</v>
      </c>
      <c r="K677" s="832" t="s">
        <v>1596</v>
      </c>
      <c r="L677" s="835">
        <v>1242.3499999999999</v>
      </c>
      <c r="M677" s="835">
        <v>1242.3499999999999</v>
      </c>
      <c r="N677" s="832">
        <v>1</v>
      </c>
      <c r="O677" s="836">
        <v>1</v>
      </c>
      <c r="P677" s="835">
        <v>1242.3499999999999</v>
      </c>
      <c r="Q677" s="837">
        <v>1</v>
      </c>
      <c r="R677" s="832">
        <v>1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11</v>
      </c>
      <c r="B678" s="832" t="s">
        <v>1183</v>
      </c>
      <c r="C678" s="832" t="s">
        <v>1189</v>
      </c>
      <c r="D678" s="833" t="s">
        <v>2119</v>
      </c>
      <c r="E678" s="834" t="s">
        <v>1203</v>
      </c>
      <c r="F678" s="832" t="s">
        <v>1186</v>
      </c>
      <c r="G678" s="832" t="s">
        <v>1246</v>
      </c>
      <c r="H678" s="832" t="s">
        <v>583</v>
      </c>
      <c r="I678" s="832" t="s">
        <v>1983</v>
      </c>
      <c r="J678" s="832" t="s">
        <v>1984</v>
      </c>
      <c r="K678" s="832" t="s">
        <v>1985</v>
      </c>
      <c r="L678" s="835">
        <v>3500</v>
      </c>
      <c r="M678" s="835">
        <v>3500</v>
      </c>
      <c r="N678" s="832">
        <v>1</v>
      </c>
      <c r="O678" s="836">
        <v>1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11</v>
      </c>
      <c r="B679" s="832" t="s">
        <v>1183</v>
      </c>
      <c r="C679" s="832" t="s">
        <v>1189</v>
      </c>
      <c r="D679" s="833" t="s">
        <v>2119</v>
      </c>
      <c r="E679" s="834" t="s">
        <v>1203</v>
      </c>
      <c r="F679" s="832" t="s">
        <v>1186</v>
      </c>
      <c r="G679" s="832" t="s">
        <v>1337</v>
      </c>
      <c r="H679" s="832" t="s">
        <v>583</v>
      </c>
      <c r="I679" s="832" t="s">
        <v>1566</v>
      </c>
      <c r="J679" s="832" t="s">
        <v>1567</v>
      </c>
      <c r="K679" s="832" t="s">
        <v>1568</v>
      </c>
      <c r="L679" s="835">
        <v>1659.44</v>
      </c>
      <c r="M679" s="835">
        <v>36507.68</v>
      </c>
      <c r="N679" s="832">
        <v>22</v>
      </c>
      <c r="O679" s="836">
        <v>17</v>
      </c>
      <c r="P679" s="835">
        <v>36507.68</v>
      </c>
      <c r="Q679" s="837">
        <v>1</v>
      </c>
      <c r="R679" s="832">
        <v>22</v>
      </c>
      <c r="S679" s="837">
        <v>1</v>
      </c>
      <c r="T679" s="836">
        <v>17</v>
      </c>
      <c r="U679" s="838">
        <v>1</v>
      </c>
    </row>
    <row r="680" spans="1:21" ht="14.4" customHeight="1" x14ac:dyDescent="0.3">
      <c r="A680" s="831">
        <v>11</v>
      </c>
      <c r="B680" s="832" t="s">
        <v>1183</v>
      </c>
      <c r="C680" s="832" t="s">
        <v>1189</v>
      </c>
      <c r="D680" s="833" t="s">
        <v>2119</v>
      </c>
      <c r="E680" s="834" t="s">
        <v>1208</v>
      </c>
      <c r="F680" s="832" t="s">
        <v>1184</v>
      </c>
      <c r="G680" s="832" t="s">
        <v>1986</v>
      </c>
      <c r="H680" s="832" t="s">
        <v>583</v>
      </c>
      <c r="I680" s="832" t="s">
        <v>1987</v>
      </c>
      <c r="J680" s="832" t="s">
        <v>1988</v>
      </c>
      <c r="K680" s="832" t="s">
        <v>1989</v>
      </c>
      <c r="L680" s="835">
        <v>263.26</v>
      </c>
      <c r="M680" s="835">
        <v>263.26</v>
      </c>
      <c r="N680" s="832">
        <v>1</v>
      </c>
      <c r="O680" s="836">
        <v>0.5</v>
      </c>
      <c r="P680" s="835">
        <v>263.26</v>
      </c>
      <c r="Q680" s="837">
        <v>1</v>
      </c>
      <c r="R680" s="832">
        <v>1</v>
      </c>
      <c r="S680" s="837">
        <v>1</v>
      </c>
      <c r="T680" s="836">
        <v>0.5</v>
      </c>
      <c r="U680" s="838">
        <v>1</v>
      </c>
    </row>
    <row r="681" spans="1:21" ht="14.4" customHeight="1" x14ac:dyDescent="0.3">
      <c r="A681" s="831">
        <v>11</v>
      </c>
      <c r="B681" s="832" t="s">
        <v>1183</v>
      </c>
      <c r="C681" s="832" t="s">
        <v>1189</v>
      </c>
      <c r="D681" s="833" t="s">
        <v>2119</v>
      </c>
      <c r="E681" s="834" t="s">
        <v>1208</v>
      </c>
      <c r="F681" s="832" t="s">
        <v>1184</v>
      </c>
      <c r="G681" s="832" t="s">
        <v>1341</v>
      </c>
      <c r="H681" s="832" t="s">
        <v>583</v>
      </c>
      <c r="I681" s="832" t="s">
        <v>1342</v>
      </c>
      <c r="J681" s="832" t="s">
        <v>1343</v>
      </c>
      <c r="K681" s="832" t="s">
        <v>1344</v>
      </c>
      <c r="L681" s="835">
        <v>159.71</v>
      </c>
      <c r="M681" s="835">
        <v>1277.68</v>
      </c>
      <c r="N681" s="832">
        <v>8</v>
      </c>
      <c r="O681" s="836">
        <v>3</v>
      </c>
      <c r="P681" s="835">
        <v>958.26</v>
      </c>
      <c r="Q681" s="837">
        <v>0.75</v>
      </c>
      <c r="R681" s="832">
        <v>6</v>
      </c>
      <c r="S681" s="837">
        <v>0.75</v>
      </c>
      <c r="T681" s="836">
        <v>2</v>
      </c>
      <c r="U681" s="838">
        <v>0.66666666666666663</v>
      </c>
    </row>
    <row r="682" spans="1:21" ht="14.4" customHeight="1" x14ac:dyDescent="0.3">
      <c r="A682" s="831">
        <v>11</v>
      </c>
      <c r="B682" s="832" t="s">
        <v>1183</v>
      </c>
      <c r="C682" s="832" t="s">
        <v>1189</v>
      </c>
      <c r="D682" s="833" t="s">
        <v>2119</v>
      </c>
      <c r="E682" s="834" t="s">
        <v>1208</v>
      </c>
      <c r="F682" s="832" t="s">
        <v>1184</v>
      </c>
      <c r="G682" s="832" t="s">
        <v>1250</v>
      </c>
      <c r="H682" s="832" t="s">
        <v>618</v>
      </c>
      <c r="I682" s="832" t="s">
        <v>1050</v>
      </c>
      <c r="J682" s="832" t="s">
        <v>1051</v>
      </c>
      <c r="K682" s="832" t="s">
        <v>1052</v>
      </c>
      <c r="L682" s="835">
        <v>170.52</v>
      </c>
      <c r="M682" s="835">
        <v>682.08</v>
      </c>
      <c r="N682" s="832">
        <v>4</v>
      </c>
      <c r="O682" s="836">
        <v>1.5</v>
      </c>
      <c r="P682" s="835">
        <v>682.08</v>
      </c>
      <c r="Q682" s="837">
        <v>1</v>
      </c>
      <c r="R682" s="832">
        <v>4</v>
      </c>
      <c r="S682" s="837">
        <v>1</v>
      </c>
      <c r="T682" s="836">
        <v>1.5</v>
      </c>
      <c r="U682" s="838">
        <v>1</v>
      </c>
    </row>
    <row r="683" spans="1:21" ht="14.4" customHeight="1" x14ac:dyDescent="0.3">
      <c r="A683" s="831">
        <v>11</v>
      </c>
      <c r="B683" s="832" t="s">
        <v>1183</v>
      </c>
      <c r="C683" s="832" t="s">
        <v>1189</v>
      </c>
      <c r="D683" s="833" t="s">
        <v>2119</v>
      </c>
      <c r="E683" s="834" t="s">
        <v>1208</v>
      </c>
      <c r="F683" s="832" t="s">
        <v>1184</v>
      </c>
      <c r="G683" s="832" t="s">
        <v>1250</v>
      </c>
      <c r="H683" s="832" t="s">
        <v>618</v>
      </c>
      <c r="I683" s="832" t="s">
        <v>1251</v>
      </c>
      <c r="J683" s="832" t="s">
        <v>1051</v>
      </c>
      <c r="K683" s="832" t="s">
        <v>1252</v>
      </c>
      <c r="L683" s="835">
        <v>272.83</v>
      </c>
      <c r="M683" s="835">
        <v>1091.32</v>
      </c>
      <c r="N683" s="832">
        <v>4</v>
      </c>
      <c r="O683" s="836">
        <v>1.5</v>
      </c>
      <c r="P683" s="835">
        <v>1091.32</v>
      </c>
      <c r="Q683" s="837">
        <v>1</v>
      </c>
      <c r="R683" s="832">
        <v>4</v>
      </c>
      <c r="S683" s="837">
        <v>1</v>
      </c>
      <c r="T683" s="836">
        <v>1.5</v>
      </c>
      <c r="U683" s="838">
        <v>1</v>
      </c>
    </row>
    <row r="684" spans="1:21" ht="14.4" customHeight="1" x14ac:dyDescent="0.3">
      <c r="A684" s="831">
        <v>11</v>
      </c>
      <c r="B684" s="832" t="s">
        <v>1183</v>
      </c>
      <c r="C684" s="832" t="s">
        <v>1189</v>
      </c>
      <c r="D684" s="833" t="s">
        <v>2119</v>
      </c>
      <c r="E684" s="834" t="s">
        <v>1208</v>
      </c>
      <c r="F684" s="832" t="s">
        <v>1184</v>
      </c>
      <c r="G684" s="832" t="s">
        <v>1273</v>
      </c>
      <c r="H684" s="832" t="s">
        <v>583</v>
      </c>
      <c r="I684" s="832" t="s">
        <v>1277</v>
      </c>
      <c r="J684" s="832" t="s">
        <v>1278</v>
      </c>
      <c r="K684" s="832" t="s">
        <v>1279</v>
      </c>
      <c r="L684" s="835">
        <v>70.48</v>
      </c>
      <c r="M684" s="835">
        <v>70.48</v>
      </c>
      <c r="N684" s="832">
        <v>1</v>
      </c>
      <c r="O684" s="836">
        <v>1</v>
      </c>
      <c r="P684" s="835">
        <v>70.48</v>
      </c>
      <c r="Q684" s="837">
        <v>1</v>
      </c>
      <c r="R684" s="832">
        <v>1</v>
      </c>
      <c r="S684" s="837">
        <v>1</v>
      </c>
      <c r="T684" s="836">
        <v>1</v>
      </c>
      <c r="U684" s="838">
        <v>1</v>
      </c>
    </row>
    <row r="685" spans="1:21" ht="14.4" customHeight="1" x14ac:dyDescent="0.3">
      <c r="A685" s="831">
        <v>11</v>
      </c>
      <c r="B685" s="832" t="s">
        <v>1183</v>
      </c>
      <c r="C685" s="832" t="s">
        <v>1189</v>
      </c>
      <c r="D685" s="833" t="s">
        <v>2119</v>
      </c>
      <c r="E685" s="834" t="s">
        <v>1208</v>
      </c>
      <c r="F685" s="832" t="s">
        <v>1184</v>
      </c>
      <c r="G685" s="832" t="s">
        <v>1273</v>
      </c>
      <c r="H685" s="832" t="s">
        <v>583</v>
      </c>
      <c r="I685" s="832" t="s">
        <v>1645</v>
      </c>
      <c r="J685" s="832" t="s">
        <v>1646</v>
      </c>
      <c r="K685" s="832" t="s">
        <v>1647</v>
      </c>
      <c r="L685" s="835">
        <v>58.74</v>
      </c>
      <c r="M685" s="835">
        <v>176.22</v>
      </c>
      <c r="N685" s="832">
        <v>3</v>
      </c>
      <c r="O685" s="836">
        <v>2.5</v>
      </c>
      <c r="P685" s="835">
        <v>117.48</v>
      </c>
      <c r="Q685" s="837">
        <v>0.66666666666666674</v>
      </c>
      <c r="R685" s="832">
        <v>2</v>
      </c>
      <c r="S685" s="837">
        <v>0.66666666666666663</v>
      </c>
      <c r="T685" s="836">
        <v>1.5</v>
      </c>
      <c r="U685" s="838">
        <v>0.6</v>
      </c>
    </row>
    <row r="686" spans="1:21" ht="14.4" customHeight="1" x14ac:dyDescent="0.3">
      <c r="A686" s="831">
        <v>11</v>
      </c>
      <c r="B686" s="832" t="s">
        <v>1183</v>
      </c>
      <c r="C686" s="832" t="s">
        <v>1189</v>
      </c>
      <c r="D686" s="833" t="s">
        <v>2119</v>
      </c>
      <c r="E686" s="834" t="s">
        <v>1208</v>
      </c>
      <c r="F686" s="832" t="s">
        <v>1184</v>
      </c>
      <c r="G686" s="832" t="s">
        <v>1273</v>
      </c>
      <c r="H686" s="832" t="s">
        <v>583</v>
      </c>
      <c r="I686" s="832" t="s">
        <v>1990</v>
      </c>
      <c r="J686" s="832" t="s">
        <v>1646</v>
      </c>
      <c r="K686" s="832" t="s">
        <v>1991</v>
      </c>
      <c r="L686" s="835">
        <v>117.47</v>
      </c>
      <c r="M686" s="835">
        <v>117.47</v>
      </c>
      <c r="N686" s="832">
        <v>1</v>
      </c>
      <c r="O686" s="836">
        <v>1</v>
      </c>
      <c r="P686" s="835">
        <v>117.47</v>
      </c>
      <c r="Q686" s="837">
        <v>1</v>
      </c>
      <c r="R686" s="832">
        <v>1</v>
      </c>
      <c r="S686" s="837">
        <v>1</v>
      </c>
      <c r="T686" s="836">
        <v>1</v>
      </c>
      <c r="U686" s="838">
        <v>1</v>
      </c>
    </row>
    <row r="687" spans="1:21" ht="14.4" customHeight="1" x14ac:dyDescent="0.3">
      <c r="A687" s="831">
        <v>11</v>
      </c>
      <c r="B687" s="832" t="s">
        <v>1183</v>
      </c>
      <c r="C687" s="832" t="s">
        <v>1189</v>
      </c>
      <c r="D687" s="833" t="s">
        <v>2119</v>
      </c>
      <c r="E687" s="834" t="s">
        <v>1208</v>
      </c>
      <c r="F687" s="832" t="s">
        <v>1184</v>
      </c>
      <c r="G687" s="832" t="s">
        <v>1293</v>
      </c>
      <c r="H687" s="832" t="s">
        <v>583</v>
      </c>
      <c r="I687" s="832" t="s">
        <v>1294</v>
      </c>
      <c r="J687" s="832" t="s">
        <v>1295</v>
      </c>
      <c r="K687" s="832" t="s">
        <v>1296</v>
      </c>
      <c r="L687" s="835">
        <v>159.71</v>
      </c>
      <c r="M687" s="835">
        <v>479.13</v>
      </c>
      <c r="N687" s="832">
        <v>3</v>
      </c>
      <c r="O687" s="836">
        <v>1</v>
      </c>
      <c r="P687" s="835"/>
      <c r="Q687" s="837">
        <v>0</v>
      </c>
      <c r="R687" s="832"/>
      <c r="S687" s="837">
        <v>0</v>
      </c>
      <c r="T687" s="836"/>
      <c r="U687" s="838">
        <v>0</v>
      </c>
    </row>
    <row r="688" spans="1:21" ht="14.4" customHeight="1" x14ac:dyDescent="0.3">
      <c r="A688" s="831">
        <v>11</v>
      </c>
      <c r="B688" s="832" t="s">
        <v>1183</v>
      </c>
      <c r="C688" s="832" t="s">
        <v>1189</v>
      </c>
      <c r="D688" s="833" t="s">
        <v>2119</v>
      </c>
      <c r="E688" s="834" t="s">
        <v>1208</v>
      </c>
      <c r="F688" s="832" t="s">
        <v>1184</v>
      </c>
      <c r="G688" s="832" t="s">
        <v>1293</v>
      </c>
      <c r="H688" s="832" t="s">
        <v>583</v>
      </c>
      <c r="I688" s="832" t="s">
        <v>1355</v>
      </c>
      <c r="J688" s="832" t="s">
        <v>1295</v>
      </c>
      <c r="K688" s="832" t="s">
        <v>1356</v>
      </c>
      <c r="L688" s="835">
        <v>159.71</v>
      </c>
      <c r="M688" s="835">
        <v>479.13</v>
      </c>
      <c r="N688" s="832">
        <v>3</v>
      </c>
      <c r="O688" s="836">
        <v>1</v>
      </c>
      <c r="P688" s="835">
        <v>479.13</v>
      </c>
      <c r="Q688" s="837">
        <v>1</v>
      </c>
      <c r="R688" s="832">
        <v>3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11</v>
      </c>
      <c r="B689" s="832" t="s">
        <v>1183</v>
      </c>
      <c r="C689" s="832" t="s">
        <v>1189</v>
      </c>
      <c r="D689" s="833" t="s">
        <v>2119</v>
      </c>
      <c r="E689" s="834" t="s">
        <v>1208</v>
      </c>
      <c r="F689" s="832" t="s">
        <v>1184</v>
      </c>
      <c r="G689" s="832" t="s">
        <v>1508</v>
      </c>
      <c r="H689" s="832" t="s">
        <v>583</v>
      </c>
      <c r="I689" s="832" t="s">
        <v>1512</v>
      </c>
      <c r="J689" s="832" t="s">
        <v>1510</v>
      </c>
      <c r="K689" s="832" t="s">
        <v>1513</v>
      </c>
      <c r="L689" s="835">
        <v>91.78</v>
      </c>
      <c r="M689" s="835">
        <v>183.56</v>
      </c>
      <c r="N689" s="832">
        <v>2</v>
      </c>
      <c r="O689" s="836">
        <v>1</v>
      </c>
      <c r="P689" s="835">
        <v>183.56</v>
      </c>
      <c r="Q689" s="837">
        <v>1</v>
      </c>
      <c r="R689" s="832">
        <v>2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11</v>
      </c>
      <c r="B690" s="832" t="s">
        <v>1183</v>
      </c>
      <c r="C690" s="832" t="s">
        <v>1189</v>
      </c>
      <c r="D690" s="833" t="s">
        <v>2119</v>
      </c>
      <c r="E690" s="834" t="s">
        <v>1208</v>
      </c>
      <c r="F690" s="832" t="s">
        <v>1184</v>
      </c>
      <c r="G690" s="832" t="s">
        <v>1357</v>
      </c>
      <c r="H690" s="832" t="s">
        <v>583</v>
      </c>
      <c r="I690" s="832" t="s">
        <v>1358</v>
      </c>
      <c r="J690" s="832" t="s">
        <v>1359</v>
      </c>
      <c r="K690" s="832" t="s">
        <v>1360</v>
      </c>
      <c r="L690" s="835">
        <v>132.97999999999999</v>
      </c>
      <c r="M690" s="835">
        <v>265.95999999999998</v>
      </c>
      <c r="N690" s="832">
        <v>2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11</v>
      </c>
      <c r="B691" s="832" t="s">
        <v>1183</v>
      </c>
      <c r="C691" s="832" t="s">
        <v>1189</v>
      </c>
      <c r="D691" s="833" t="s">
        <v>2119</v>
      </c>
      <c r="E691" s="834" t="s">
        <v>1208</v>
      </c>
      <c r="F691" s="832" t="s">
        <v>1184</v>
      </c>
      <c r="G691" s="832" t="s">
        <v>1518</v>
      </c>
      <c r="H691" s="832" t="s">
        <v>583</v>
      </c>
      <c r="I691" s="832" t="s">
        <v>1522</v>
      </c>
      <c r="J691" s="832" t="s">
        <v>1523</v>
      </c>
      <c r="K691" s="832" t="s">
        <v>1521</v>
      </c>
      <c r="L691" s="835">
        <v>619.6</v>
      </c>
      <c r="M691" s="835">
        <v>619.6</v>
      </c>
      <c r="N691" s="832">
        <v>1</v>
      </c>
      <c r="O691" s="836">
        <v>1</v>
      </c>
      <c r="P691" s="835"/>
      <c r="Q691" s="837">
        <v>0</v>
      </c>
      <c r="R691" s="832"/>
      <c r="S691" s="837">
        <v>0</v>
      </c>
      <c r="T691" s="836"/>
      <c r="U691" s="838">
        <v>0</v>
      </c>
    </row>
    <row r="692" spans="1:21" ht="14.4" customHeight="1" x14ac:dyDescent="0.3">
      <c r="A692" s="831">
        <v>11</v>
      </c>
      <c r="B692" s="832" t="s">
        <v>1183</v>
      </c>
      <c r="C692" s="832" t="s">
        <v>1189</v>
      </c>
      <c r="D692" s="833" t="s">
        <v>2119</v>
      </c>
      <c r="E692" s="834" t="s">
        <v>1208</v>
      </c>
      <c r="F692" s="832" t="s">
        <v>1184</v>
      </c>
      <c r="G692" s="832" t="s">
        <v>1229</v>
      </c>
      <c r="H692" s="832" t="s">
        <v>618</v>
      </c>
      <c r="I692" s="832" t="s">
        <v>1029</v>
      </c>
      <c r="J692" s="832" t="s">
        <v>652</v>
      </c>
      <c r="K692" s="832" t="s">
        <v>1030</v>
      </c>
      <c r="L692" s="835">
        <v>736.33</v>
      </c>
      <c r="M692" s="835">
        <v>15462.93</v>
      </c>
      <c r="N692" s="832">
        <v>21</v>
      </c>
      <c r="O692" s="836">
        <v>9.5</v>
      </c>
      <c r="P692" s="835">
        <v>13990.27</v>
      </c>
      <c r="Q692" s="837">
        <v>0.90476190476190477</v>
      </c>
      <c r="R692" s="832">
        <v>19</v>
      </c>
      <c r="S692" s="837">
        <v>0.90476190476190477</v>
      </c>
      <c r="T692" s="836">
        <v>8</v>
      </c>
      <c r="U692" s="838">
        <v>0.84210526315789469</v>
      </c>
    </row>
    <row r="693" spans="1:21" ht="14.4" customHeight="1" x14ac:dyDescent="0.3">
      <c r="A693" s="831">
        <v>11</v>
      </c>
      <c r="B693" s="832" t="s">
        <v>1183</v>
      </c>
      <c r="C693" s="832" t="s">
        <v>1189</v>
      </c>
      <c r="D693" s="833" t="s">
        <v>2119</v>
      </c>
      <c r="E693" s="834" t="s">
        <v>1208</v>
      </c>
      <c r="F693" s="832" t="s">
        <v>1184</v>
      </c>
      <c r="G693" s="832" t="s">
        <v>1229</v>
      </c>
      <c r="H693" s="832" t="s">
        <v>618</v>
      </c>
      <c r="I693" s="832" t="s">
        <v>1033</v>
      </c>
      <c r="J693" s="832" t="s">
        <v>652</v>
      </c>
      <c r="K693" s="832" t="s">
        <v>1034</v>
      </c>
      <c r="L693" s="835">
        <v>490.89</v>
      </c>
      <c r="M693" s="835">
        <v>1472.67</v>
      </c>
      <c r="N693" s="832">
        <v>3</v>
      </c>
      <c r="O693" s="836">
        <v>2</v>
      </c>
      <c r="P693" s="835">
        <v>1472.67</v>
      </c>
      <c r="Q693" s="837">
        <v>1</v>
      </c>
      <c r="R693" s="832">
        <v>3</v>
      </c>
      <c r="S693" s="837">
        <v>1</v>
      </c>
      <c r="T693" s="836">
        <v>2</v>
      </c>
      <c r="U693" s="838">
        <v>1</v>
      </c>
    </row>
    <row r="694" spans="1:21" ht="14.4" customHeight="1" x14ac:dyDescent="0.3">
      <c r="A694" s="831">
        <v>11</v>
      </c>
      <c r="B694" s="832" t="s">
        <v>1183</v>
      </c>
      <c r="C694" s="832" t="s">
        <v>1189</v>
      </c>
      <c r="D694" s="833" t="s">
        <v>2119</v>
      </c>
      <c r="E694" s="834" t="s">
        <v>1208</v>
      </c>
      <c r="F694" s="832" t="s">
        <v>1184</v>
      </c>
      <c r="G694" s="832" t="s">
        <v>1229</v>
      </c>
      <c r="H694" s="832" t="s">
        <v>618</v>
      </c>
      <c r="I694" s="832" t="s">
        <v>1025</v>
      </c>
      <c r="J694" s="832" t="s">
        <v>652</v>
      </c>
      <c r="K694" s="832" t="s">
        <v>1026</v>
      </c>
      <c r="L694" s="835">
        <v>923.74</v>
      </c>
      <c r="M694" s="835">
        <v>923.74</v>
      </c>
      <c r="N694" s="832">
        <v>1</v>
      </c>
      <c r="O694" s="836">
        <v>0.5</v>
      </c>
      <c r="P694" s="835">
        <v>923.74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" customHeight="1" x14ac:dyDescent="0.3">
      <c r="A695" s="831">
        <v>11</v>
      </c>
      <c r="B695" s="832" t="s">
        <v>1183</v>
      </c>
      <c r="C695" s="832" t="s">
        <v>1189</v>
      </c>
      <c r="D695" s="833" t="s">
        <v>2119</v>
      </c>
      <c r="E695" s="834" t="s">
        <v>1208</v>
      </c>
      <c r="F695" s="832" t="s">
        <v>1184</v>
      </c>
      <c r="G695" s="832" t="s">
        <v>1240</v>
      </c>
      <c r="H695" s="832" t="s">
        <v>583</v>
      </c>
      <c r="I695" s="832" t="s">
        <v>1241</v>
      </c>
      <c r="J695" s="832" t="s">
        <v>627</v>
      </c>
      <c r="K695" s="832" t="s">
        <v>1242</v>
      </c>
      <c r="L695" s="835">
        <v>35.25</v>
      </c>
      <c r="M695" s="835">
        <v>70.5</v>
      </c>
      <c r="N695" s="832">
        <v>2</v>
      </c>
      <c r="O695" s="836">
        <v>1.5</v>
      </c>
      <c r="P695" s="835">
        <v>35.25</v>
      </c>
      <c r="Q695" s="837">
        <v>0.5</v>
      </c>
      <c r="R695" s="832">
        <v>1</v>
      </c>
      <c r="S695" s="837">
        <v>0.5</v>
      </c>
      <c r="T695" s="836">
        <v>0.5</v>
      </c>
      <c r="U695" s="838">
        <v>0.33333333333333331</v>
      </c>
    </row>
    <row r="696" spans="1:21" ht="14.4" customHeight="1" x14ac:dyDescent="0.3">
      <c r="A696" s="831">
        <v>11</v>
      </c>
      <c r="B696" s="832" t="s">
        <v>1183</v>
      </c>
      <c r="C696" s="832" t="s">
        <v>1189</v>
      </c>
      <c r="D696" s="833" t="s">
        <v>2119</v>
      </c>
      <c r="E696" s="834" t="s">
        <v>1208</v>
      </c>
      <c r="F696" s="832" t="s">
        <v>1184</v>
      </c>
      <c r="G696" s="832" t="s">
        <v>1230</v>
      </c>
      <c r="H696" s="832" t="s">
        <v>618</v>
      </c>
      <c r="I696" s="832" t="s">
        <v>1065</v>
      </c>
      <c r="J696" s="832" t="s">
        <v>681</v>
      </c>
      <c r="K696" s="832" t="s">
        <v>683</v>
      </c>
      <c r="L696" s="835">
        <v>0</v>
      </c>
      <c r="M696" s="835">
        <v>0</v>
      </c>
      <c r="N696" s="832">
        <v>19</v>
      </c>
      <c r="O696" s="836">
        <v>16</v>
      </c>
      <c r="P696" s="835">
        <v>0</v>
      </c>
      <c r="Q696" s="837"/>
      <c r="R696" s="832">
        <v>12</v>
      </c>
      <c r="S696" s="837">
        <v>0.63157894736842102</v>
      </c>
      <c r="T696" s="836">
        <v>9.5</v>
      </c>
      <c r="U696" s="838">
        <v>0.59375</v>
      </c>
    </row>
    <row r="697" spans="1:21" ht="14.4" customHeight="1" x14ac:dyDescent="0.3">
      <c r="A697" s="831">
        <v>11</v>
      </c>
      <c r="B697" s="832" t="s">
        <v>1183</v>
      </c>
      <c r="C697" s="832" t="s">
        <v>1189</v>
      </c>
      <c r="D697" s="833" t="s">
        <v>2119</v>
      </c>
      <c r="E697" s="834" t="s">
        <v>1208</v>
      </c>
      <c r="F697" s="832" t="s">
        <v>1184</v>
      </c>
      <c r="G697" s="832" t="s">
        <v>1317</v>
      </c>
      <c r="H697" s="832" t="s">
        <v>583</v>
      </c>
      <c r="I697" s="832" t="s">
        <v>1667</v>
      </c>
      <c r="J697" s="832" t="s">
        <v>1550</v>
      </c>
      <c r="K697" s="832" t="s">
        <v>1668</v>
      </c>
      <c r="L697" s="835">
        <v>50.32</v>
      </c>
      <c r="M697" s="835">
        <v>100.64</v>
      </c>
      <c r="N697" s="832">
        <v>2</v>
      </c>
      <c r="O697" s="836">
        <v>2</v>
      </c>
      <c r="P697" s="835"/>
      <c r="Q697" s="837">
        <v>0</v>
      </c>
      <c r="R697" s="832"/>
      <c r="S697" s="837">
        <v>0</v>
      </c>
      <c r="T697" s="836"/>
      <c r="U697" s="838">
        <v>0</v>
      </c>
    </row>
    <row r="698" spans="1:21" ht="14.4" customHeight="1" x14ac:dyDescent="0.3">
      <c r="A698" s="831">
        <v>11</v>
      </c>
      <c r="B698" s="832" t="s">
        <v>1183</v>
      </c>
      <c r="C698" s="832" t="s">
        <v>1189</v>
      </c>
      <c r="D698" s="833" t="s">
        <v>2119</v>
      </c>
      <c r="E698" s="834" t="s">
        <v>1208</v>
      </c>
      <c r="F698" s="832" t="s">
        <v>1184</v>
      </c>
      <c r="G698" s="832" t="s">
        <v>1460</v>
      </c>
      <c r="H698" s="832" t="s">
        <v>583</v>
      </c>
      <c r="I698" s="832" t="s">
        <v>1461</v>
      </c>
      <c r="J698" s="832" t="s">
        <v>1462</v>
      </c>
      <c r="K698" s="832" t="s">
        <v>1463</v>
      </c>
      <c r="L698" s="835">
        <v>154.36000000000001</v>
      </c>
      <c r="M698" s="835">
        <v>308.72000000000003</v>
      </c>
      <c r="N698" s="832">
        <v>2</v>
      </c>
      <c r="O698" s="836">
        <v>1</v>
      </c>
      <c r="P698" s="835">
        <v>308.72000000000003</v>
      </c>
      <c r="Q698" s="837">
        <v>1</v>
      </c>
      <c r="R698" s="832">
        <v>2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11</v>
      </c>
      <c r="B699" s="832" t="s">
        <v>1183</v>
      </c>
      <c r="C699" s="832" t="s">
        <v>1189</v>
      </c>
      <c r="D699" s="833" t="s">
        <v>2119</v>
      </c>
      <c r="E699" s="834" t="s">
        <v>1208</v>
      </c>
      <c r="F699" s="832" t="s">
        <v>1184</v>
      </c>
      <c r="G699" s="832" t="s">
        <v>1255</v>
      </c>
      <c r="H699" s="832" t="s">
        <v>583</v>
      </c>
      <c r="I699" s="832" t="s">
        <v>1256</v>
      </c>
      <c r="J699" s="832" t="s">
        <v>615</v>
      </c>
      <c r="K699" s="832" t="s">
        <v>1257</v>
      </c>
      <c r="L699" s="835">
        <v>0</v>
      </c>
      <c r="M699" s="835">
        <v>0</v>
      </c>
      <c r="N699" s="832">
        <v>2</v>
      </c>
      <c r="O699" s="836">
        <v>1.5</v>
      </c>
      <c r="P699" s="835">
        <v>0</v>
      </c>
      <c r="Q699" s="837"/>
      <c r="R699" s="832">
        <v>2</v>
      </c>
      <c r="S699" s="837">
        <v>1</v>
      </c>
      <c r="T699" s="836">
        <v>1.5</v>
      </c>
      <c r="U699" s="838">
        <v>1</v>
      </c>
    </row>
    <row r="700" spans="1:21" ht="14.4" customHeight="1" x14ac:dyDescent="0.3">
      <c r="A700" s="831">
        <v>11</v>
      </c>
      <c r="B700" s="832" t="s">
        <v>1183</v>
      </c>
      <c r="C700" s="832" t="s">
        <v>1189</v>
      </c>
      <c r="D700" s="833" t="s">
        <v>2119</v>
      </c>
      <c r="E700" s="834" t="s">
        <v>1208</v>
      </c>
      <c r="F700" s="832" t="s">
        <v>1186</v>
      </c>
      <c r="G700" s="832" t="s">
        <v>1321</v>
      </c>
      <c r="H700" s="832" t="s">
        <v>583</v>
      </c>
      <c r="I700" s="832" t="s">
        <v>1322</v>
      </c>
      <c r="J700" s="832" t="s">
        <v>1323</v>
      </c>
      <c r="K700" s="832" t="s">
        <v>1324</v>
      </c>
      <c r="L700" s="835">
        <v>0</v>
      </c>
      <c r="M700" s="835">
        <v>0</v>
      </c>
      <c r="N700" s="832">
        <v>1</v>
      </c>
      <c r="O700" s="836">
        <v>1</v>
      </c>
      <c r="P700" s="835"/>
      <c r="Q700" s="837"/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11</v>
      </c>
      <c r="B701" s="832" t="s">
        <v>1183</v>
      </c>
      <c r="C701" s="832" t="s">
        <v>1189</v>
      </c>
      <c r="D701" s="833" t="s">
        <v>2119</v>
      </c>
      <c r="E701" s="834" t="s">
        <v>1208</v>
      </c>
      <c r="F701" s="832" t="s">
        <v>1186</v>
      </c>
      <c r="G701" s="832" t="s">
        <v>1321</v>
      </c>
      <c r="H701" s="832" t="s">
        <v>583</v>
      </c>
      <c r="I701" s="832" t="s">
        <v>1619</v>
      </c>
      <c r="J701" s="832" t="s">
        <v>1620</v>
      </c>
      <c r="K701" s="832" t="s">
        <v>1621</v>
      </c>
      <c r="L701" s="835">
        <v>400.2</v>
      </c>
      <c r="M701" s="835">
        <v>3601.7999999999993</v>
      </c>
      <c r="N701" s="832">
        <v>9</v>
      </c>
      <c r="O701" s="836">
        <v>9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11</v>
      </c>
      <c r="B702" s="832" t="s">
        <v>1183</v>
      </c>
      <c r="C702" s="832" t="s">
        <v>1189</v>
      </c>
      <c r="D702" s="833" t="s">
        <v>2119</v>
      </c>
      <c r="E702" s="834" t="s">
        <v>1208</v>
      </c>
      <c r="F702" s="832" t="s">
        <v>1186</v>
      </c>
      <c r="G702" s="832" t="s">
        <v>1392</v>
      </c>
      <c r="H702" s="832" t="s">
        <v>583</v>
      </c>
      <c r="I702" s="832" t="s">
        <v>1622</v>
      </c>
      <c r="J702" s="832" t="s">
        <v>1623</v>
      </c>
      <c r="K702" s="832" t="s">
        <v>1624</v>
      </c>
      <c r="L702" s="835">
        <v>300</v>
      </c>
      <c r="M702" s="835">
        <v>2100</v>
      </c>
      <c r="N702" s="832">
        <v>7</v>
      </c>
      <c r="O702" s="836">
        <v>7</v>
      </c>
      <c r="P702" s="835">
        <v>300</v>
      </c>
      <c r="Q702" s="837">
        <v>0.14285714285714285</v>
      </c>
      <c r="R702" s="832">
        <v>1</v>
      </c>
      <c r="S702" s="837">
        <v>0.14285714285714285</v>
      </c>
      <c r="T702" s="836">
        <v>1</v>
      </c>
      <c r="U702" s="838">
        <v>0.14285714285714285</v>
      </c>
    </row>
    <row r="703" spans="1:21" ht="14.4" customHeight="1" x14ac:dyDescent="0.3">
      <c r="A703" s="831">
        <v>11</v>
      </c>
      <c r="B703" s="832" t="s">
        <v>1183</v>
      </c>
      <c r="C703" s="832" t="s">
        <v>1189</v>
      </c>
      <c r="D703" s="833" t="s">
        <v>2119</v>
      </c>
      <c r="E703" s="834" t="s">
        <v>1208</v>
      </c>
      <c r="F703" s="832" t="s">
        <v>1186</v>
      </c>
      <c r="G703" s="832" t="s">
        <v>1392</v>
      </c>
      <c r="H703" s="832" t="s">
        <v>583</v>
      </c>
      <c r="I703" s="832" t="s">
        <v>1393</v>
      </c>
      <c r="J703" s="832" t="s">
        <v>1394</v>
      </c>
      <c r="K703" s="832" t="s">
        <v>1395</v>
      </c>
      <c r="L703" s="835">
        <v>0</v>
      </c>
      <c r="M703" s="835">
        <v>0</v>
      </c>
      <c r="N703" s="832">
        <v>2</v>
      </c>
      <c r="O703" s="836">
        <v>2</v>
      </c>
      <c r="P703" s="835"/>
      <c r="Q703" s="837"/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11</v>
      </c>
      <c r="B704" s="832" t="s">
        <v>1183</v>
      </c>
      <c r="C704" s="832" t="s">
        <v>1189</v>
      </c>
      <c r="D704" s="833" t="s">
        <v>2119</v>
      </c>
      <c r="E704" s="834" t="s">
        <v>1208</v>
      </c>
      <c r="F704" s="832" t="s">
        <v>1186</v>
      </c>
      <c r="G704" s="832" t="s">
        <v>1222</v>
      </c>
      <c r="H704" s="832" t="s">
        <v>583</v>
      </c>
      <c r="I704" s="832" t="s">
        <v>1234</v>
      </c>
      <c r="J704" s="832" t="s">
        <v>1235</v>
      </c>
      <c r="K704" s="832" t="s">
        <v>1236</v>
      </c>
      <c r="L704" s="835">
        <v>748.12</v>
      </c>
      <c r="M704" s="835">
        <v>748.12</v>
      </c>
      <c r="N704" s="832">
        <v>1</v>
      </c>
      <c r="O704" s="836">
        <v>1</v>
      </c>
      <c r="P704" s="835">
        <v>748.12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" customHeight="1" x14ac:dyDescent="0.3">
      <c r="A705" s="831">
        <v>11</v>
      </c>
      <c r="B705" s="832" t="s">
        <v>1183</v>
      </c>
      <c r="C705" s="832" t="s">
        <v>1189</v>
      </c>
      <c r="D705" s="833" t="s">
        <v>2119</v>
      </c>
      <c r="E705" s="834" t="s">
        <v>1208</v>
      </c>
      <c r="F705" s="832" t="s">
        <v>1186</v>
      </c>
      <c r="G705" s="832" t="s">
        <v>1222</v>
      </c>
      <c r="H705" s="832" t="s">
        <v>583</v>
      </c>
      <c r="I705" s="832" t="s">
        <v>1237</v>
      </c>
      <c r="J705" s="832" t="s">
        <v>1238</v>
      </c>
      <c r="K705" s="832" t="s">
        <v>1239</v>
      </c>
      <c r="L705" s="835">
        <v>1000</v>
      </c>
      <c r="M705" s="835">
        <v>2000</v>
      </c>
      <c r="N705" s="832">
        <v>2</v>
      </c>
      <c r="O705" s="836">
        <v>2</v>
      </c>
      <c r="P705" s="835">
        <v>2000</v>
      </c>
      <c r="Q705" s="837">
        <v>1</v>
      </c>
      <c r="R705" s="832">
        <v>2</v>
      </c>
      <c r="S705" s="837">
        <v>1</v>
      </c>
      <c r="T705" s="836">
        <v>2</v>
      </c>
      <c r="U705" s="838">
        <v>1</v>
      </c>
    </row>
    <row r="706" spans="1:21" ht="14.4" customHeight="1" x14ac:dyDescent="0.3">
      <c r="A706" s="831">
        <v>11</v>
      </c>
      <c r="B706" s="832" t="s">
        <v>1183</v>
      </c>
      <c r="C706" s="832" t="s">
        <v>1189</v>
      </c>
      <c r="D706" s="833" t="s">
        <v>2119</v>
      </c>
      <c r="E706" s="834" t="s">
        <v>1208</v>
      </c>
      <c r="F706" s="832" t="s">
        <v>1186</v>
      </c>
      <c r="G706" s="832" t="s">
        <v>1222</v>
      </c>
      <c r="H706" s="832" t="s">
        <v>583</v>
      </c>
      <c r="I706" s="832" t="s">
        <v>1223</v>
      </c>
      <c r="J706" s="832" t="s">
        <v>1224</v>
      </c>
      <c r="K706" s="832" t="s">
        <v>1225</v>
      </c>
      <c r="L706" s="835">
        <v>500</v>
      </c>
      <c r="M706" s="835">
        <v>2500</v>
      </c>
      <c r="N706" s="832">
        <v>5</v>
      </c>
      <c r="O706" s="836">
        <v>5</v>
      </c>
      <c r="P706" s="835">
        <v>2500</v>
      </c>
      <c r="Q706" s="837">
        <v>1</v>
      </c>
      <c r="R706" s="832">
        <v>5</v>
      </c>
      <c r="S706" s="837">
        <v>1</v>
      </c>
      <c r="T706" s="836">
        <v>5</v>
      </c>
      <c r="U706" s="838">
        <v>1</v>
      </c>
    </row>
    <row r="707" spans="1:21" ht="14.4" customHeight="1" x14ac:dyDescent="0.3">
      <c r="A707" s="831">
        <v>11</v>
      </c>
      <c r="B707" s="832" t="s">
        <v>1183</v>
      </c>
      <c r="C707" s="832" t="s">
        <v>1189</v>
      </c>
      <c r="D707" s="833" t="s">
        <v>2119</v>
      </c>
      <c r="E707" s="834" t="s">
        <v>1208</v>
      </c>
      <c r="F707" s="832" t="s">
        <v>1186</v>
      </c>
      <c r="G707" s="832" t="s">
        <v>1222</v>
      </c>
      <c r="H707" s="832" t="s">
        <v>583</v>
      </c>
      <c r="I707" s="832" t="s">
        <v>1226</v>
      </c>
      <c r="J707" s="832" t="s">
        <v>1227</v>
      </c>
      <c r="K707" s="832" t="s">
        <v>1228</v>
      </c>
      <c r="L707" s="835">
        <v>971.25</v>
      </c>
      <c r="M707" s="835">
        <v>3885</v>
      </c>
      <c r="N707" s="832">
        <v>4</v>
      </c>
      <c r="O707" s="836">
        <v>4</v>
      </c>
      <c r="P707" s="835">
        <v>3885</v>
      </c>
      <c r="Q707" s="837">
        <v>1</v>
      </c>
      <c r="R707" s="832">
        <v>4</v>
      </c>
      <c r="S707" s="837">
        <v>1</v>
      </c>
      <c r="T707" s="836">
        <v>4</v>
      </c>
      <c r="U707" s="838">
        <v>1</v>
      </c>
    </row>
    <row r="708" spans="1:21" ht="14.4" customHeight="1" x14ac:dyDescent="0.3">
      <c r="A708" s="831">
        <v>11</v>
      </c>
      <c r="B708" s="832" t="s">
        <v>1183</v>
      </c>
      <c r="C708" s="832" t="s">
        <v>1189</v>
      </c>
      <c r="D708" s="833" t="s">
        <v>2119</v>
      </c>
      <c r="E708" s="834" t="s">
        <v>1208</v>
      </c>
      <c r="F708" s="832" t="s">
        <v>1186</v>
      </c>
      <c r="G708" s="832" t="s">
        <v>1222</v>
      </c>
      <c r="H708" s="832" t="s">
        <v>583</v>
      </c>
      <c r="I708" s="832" t="s">
        <v>1992</v>
      </c>
      <c r="J708" s="832" t="s">
        <v>1993</v>
      </c>
      <c r="K708" s="832" t="s">
        <v>1994</v>
      </c>
      <c r="L708" s="835">
        <v>416.1</v>
      </c>
      <c r="M708" s="835">
        <v>832.2</v>
      </c>
      <c r="N708" s="832">
        <v>2</v>
      </c>
      <c r="O708" s="836">
        <v>2</v>
      </c>
      <c r="P708" s="835">
        <v>832.2</v>
      </c>
      <c r="Q708" s="837">
        <v>1</v>
      </c>
      <c r="R708" s="832">
        <v>2</v>
      </c>
      <c r="S708" s="837">
        <v>1</v>
      </c>
      <c r="T708" s="836">
        <v>2</v>
      </c>
      <c r="U708" s="838">
        <v>1</v>
      </c>
    </row>
    <row r="709" spans="1:21" ht="14.4" customHeight="1" x14ac:dyDescent="0.3">
      <c r="A709" s="831">
        <v>11</v>
      </c>
      <c r="B709" s="832" t="s">
        <v>1183</v>
      </c>
      <c r="C709" s="832" t="s">
        <v>1189</v>
      </c>
      <c r="D709" s="833" t="s">
        <v>2119</v>
      </c>
      <c r="E709" s="834" t="s">
        <v>1208</v>
      </c>
      <c r="F709" s="832" t="s">
        <v>1186</v>
      </c>
      <c r="G709" s="832" t="s">
        <v>1222</v>
      </c>
      <c r="H709" s="832" t="s">
        <v>583</v>
      </c>
      <c r="I709" s="832" t="s">
        <v>1261</v>
      </c>
      <c r="J709" s="832" t="s">
        <v>1262</v>
      </c>
      <c r="K709" s="832" t="s">
        <v>1263</v>
      </c>
      <c r="L709" s="835">
        <v>1000</v>
      </c>
      <c r="M709" s="835">
        <v>2000</v>
      </c>
      <c r="N709" s="832">
        <v>2</v>
      </c>
      <c r="O709" s="836">
        <v>2</v>
      </c>
      <c r="P709" s="835">
        <v>2000</v>
      </c>
      <c r="Q709" s="837">
        <v>1</v>
      </c>
      <c r="R709" s="832">
        <v>2</v>
      </c>
      <c r="S709" s="837">
        <v>1</v>
      </c>
      <c r="T709" s="836">
        <v>2</v>
      </c>
      <c r="U709" s="838">
        <v>1</v>
      </c>
    </row>
    <row r="710" spans="1:21" ht="14.4" customHeight="1" x14ac:dyDescent="0.3">
      <c r="A710" s="831">
        <v>11</v>
      </c>
      <c r="B710" s="832" t="s">
        <v>1183</v>
      </c>
      <c r="C710" s="832" t="s">
        <v>1189</v>
      </c>
      <c r="D710" s="833" t="s">
        <v>2119</v>
      </c>
      <c r="E710" s="834" t="s">
        <v>1208</v>
      </c>
      <c r="F710" s="832" t="s">
        <v>1186</v>
      </c>
      <c r="G710" s="832" t="s">
        <v>1222</v>
      </c>
      <c r="H710" s="832" t="s">
        <v>583</v>
      </c>
      <c r="I710" s="832" t="s">
        <v>1231</v>
      </c>
      <c r="J710" s="832" t="s">
        <v>1232</v>
      </c>
      <c r="K710" s="832" t="s">
        <v>1233</v>
      </c>
      <c r="L710" s="835">
        <v>500</v>
      </c>
      <c r="M710" s="835">
        <v>500</v>
      </c>
      <c r="N710" s="832">
        <v>1</v>
      </c>
      <c r="O710" s="836">
        <v>1</v>
      </c>
      <c r="P710" s="835">
        <v>500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11</v>
      </c>
      <c r="B711" s="832" t="s">
        <v>1183</v>
      </c>
      <c r="C711" s="832" t="s">
        <v>1189</v>
      </c>
      <c r="D711" s="833" t="s">
        <v>2119</v>
      </c>
      <c r="E711" s="834" t="s">
        <v>1208</v>
      </c>
      <c r="F711" s="832" t="s">
        <v>1186</v>
      </c>
      <c r="G711" s="832" t="s">
        <v>1222</v>
      </c>
      <c r="H711" s="832" t="s">
        <v>583</v>
      </c>
      <c r="I711" s="832" t="s">
        <v>1995</v>
      </c>
      <c r="J711" s="832" t="s">
        <v>1996</v>
      </c>
      <c r="K711" s="832" t="s">
        <v>1997</v>
      </c>
      <c r="L711" s="835">
        <v>600</v>
      </c>
      <c r="M711" s="835">
        <v>600</v>
      </c>
      <c r="N711" s="832">
        <v>1</v>
      </c>
      <c r="O711" s="836">
        <v>1</v>
      </c>
      <c r="P711" s="835">
        <v>600</v>
      </c>
      <c r="Q711" s="837">
        <v>1</v>
      </c>
      <c r="R711" s="832">
        <v>1</v>
      </c>
      <c r="S711" s="837">
        <v>1</v>
      </c>
      <c r="T711" s="836">
        <v>1</v>
      </c>
      <c r="U711" s="838">
        <v>1</v>
      </c>
    </row>
    <row r="712" spans="1:21" ht="14.4" customHeight="1" x14ac:dyDescent="0.3">
      <c r="A712" s="831">
        <v>11</v>
      </c>
      <c r="B712" s="832" t="s">
        <v>1183</v>
      </c>
      <c r="C712" s="832" t="s">
        <v>1189</v>
      </c>
      <c r="D712" s="833" t="s">
        <v>2119</v>
      </c>
      <c r="E712" s="834" t="s">
        <v>1208</v>
      </c>
      <c r="F712" s="832" t="s">
        <v>1186</v>
      </c>
      <c r="G712" s="832" t="s">
        <v>1222</v>
      </c>
      <c r="H712" s="832" t="s">
        <v>583</v>
      </c>
      <c r="I712" s="832" t="s">
        <v>1998</v>
      </c>
      <c r="J712" s="832" t="s">
        <v>1999</v>
      </c>
      <c r="K712" s="832" t="s">
        <v>2000</v>
      </c>
      <c r="L712" s="835">
        <v>945</v>
      </c>
      <c r="M712" s="835">
        <v>945</v>
      </c>
      <c r="N712" s="832">
        <v>1</v>
      </c>
      <c r="O712" s="836">
        <v>1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11</v>
      </c>
      <c r="B713" s="832" t="s">
        <v>1183</v>
      </c>
      <c r="C713" s="832" t="s">
        <v>1189</v>
      </c>
      <c r="D713" s="833" t="s">
        <v>2119</v>
      </c>
      <c r="E713" s="834" t="s">
        <v>1208</v>
      </c>
      <c r="F713" s="832" t="s">
        <v>1186</v>
      </c>
      <c r="G713" s="832" t="s">
        <v>1246</v>
      </c>
      <c r="H713" s="832" t="s">
        <v>583</v>
      </c>
      <c r="I713" s="832" t="s">
        <v>1247</v>
      </c>
      <c r="J713" s="832" t="s">
        <v>1248</v>
      </c>
      <c r="K713" s="832" t="s">
        <v>1249</v>
      </c>
      <c r="L713" s="835">
        <v>200</v>
      </c>
      <c r="M713" s="835">
        <v>800</v>
      </c>
      <c r="N713" s="832">
        <v>4</v>
      </c>
      <c r="O713" s="836">
        <v>2</v>
      </c>
      <c r="P713" s="835">
        <v>800</v>
      </c>
      <c r="Q713" s="837">
        <v>1</v>
      </c>
      <c r="R713" s="832">
        <v>4</v>
      </c>
      <c r="S713" s="837">
        <v>1</v>
      </c>
      <c r="T713" s="836">
        <v>2</v>
      </c>
      <c r="U713" s="838">
        <v>1</v>
      </c>
    </row>
    <row r="714" spans="1:21" ht="14.4" customHeight="1" x14ac:dyDescent="0.3">
      <c r="A714" s="831">
        <v>11</v>
      </c>
      <c r="B714" s="832" t="s">
        <v>1183</v>
      </c>
      <c r="C714" s="832" t="s">
        <v>1189</v>
      </c>
      <c r="D714" s="833" t="s">
        <v>2119</v>
      </c>
      <c r="E714" s="834" t="s">
        <v>1208</v>
      </c>
      <c r="F714" s="832" t="s">
        <v>1186</v>
      </c>
      <c r="G714" s="832" t="s">
        <v>1246</v>
      </c>
      <c r="H714" s="832" t="s">
        <v>583</v>
      </c>
      <c r="I714" s="832" t="s">
        <v>1264</v>
      </c>
      <c r="J714" s="832" t="s">
        <v>1265</v>
      </c>
      <c r="K714" s="832" t="s">
        <v>1266</v>
      </c>
      <c r="L714" s="835">
        <v>278.75</v>
      </c>
      <c r="M714" s="835">
        <v>1672.5</v>
      </c>
      <c r="N714" s="832">
        <v>6</v>
      </c>
      <c r="O714" s="836">
        <v>3</v>
      </c>
      <c r="P714" s="835">
        <v>1672.5</v>
      </c>
      <c r="Q714" s="837">
        <v>1</v>
      </c>
      <c r="R714" s="832">
        <v>6</v>
      </c>
      <c r="S714" s="837">
        <v>1</v>
      </c>
      <c r="T714" s="836">
        <v>3</v>
      </c>
      <c r="U714" s="838">
        <v>1</v>
      </c>
    </row>
    <row r="715" spans="1:21" ht="14.4" customHeight="1" x14ac:dyDescent="0.3">
      <c r="A715" s="831">
        <v>11</v>
      </c>
      <c r="B715" s="832" t="s">
        <v>1183</v>
      </c>
      <c r="C715" s="832" t="s">
        <v>1189</v>
      </c>
      <c r="D715" s="833" t="s">
        <v>2119</v>
      </c>
      <c r="E715" s="834" t="s">
        <v>1208</v>
      </c>
      <c r="F715" s="832" t="s">
        <v>1186</v>
      </c>
      <c r="G715" s="832" t="s">
        <v>1337</v>
      </c>
      <c r="H715" s="832" t="s">
        <v>583</v>
      </c>
      <c r="I715" s="832" t="s">
        <v>1566</v>
      </c>
      <c r="J715" s="832" t="s">
        <v>1567</v>
      </c>
      <c r="K715" s="832" t="s">
        <v>1568</v>
      </c>
      <c r="L715" s="835">
        <v>1659.44</v>
      </c>
      <c r="M715" s="835">
        <v>1659.44</v>
      </c>
      <c r="N715" s="832">
        <v>1</v>
      </c>
      <c r="O715" s="836">
        <v>1</v>
      </c>
      <c r="P715" s="835">
        <v>1659.44</v>
      </c>
      <c r="Q715" s="837">
        <v>1</v>
      </c>
      <c r="R715" s="832">
        <v>1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11</v>
      </c>
      <c r="B716" s="832" t="s">
        <v>1183</v>
      </c>
      <c r="C716" s="832" t="s">
        <v>1189</v>
      </c>
      <c r="D716" s="833" t="s">
        <v>2119</v>
      </c>
      <c r="E716" s="834" t="s">
        <v>1199</v>
      </c>
      <c r="F716" s="832" t="s">
        <v>1184</v>
      </c>
      <c r="G716" s="832" t="s">
        <v>1434</v>
      </c>
      <c r="H716" s="832" t="s">
        <v>583</v>
      </c>
      <c r="I716" s="832" t="s">
        <v>1956</v>
      </c>
      <c r="J716" s="832" t="s">
        <v>1436</v>
      </c>
      <c r="K716" s="832" t="s">
        <v>1957</v>
      </c>
      <c r="L716" s="835">
        <v>70.48</v>
      </c>
      <c r="M716" s="835">
        <v>211.44</v>
      </c>
      <c r="N716" s="832">
        <v>3</v>
      </c>
      <c r="O716" s="836">
        <v>3</v>
      </c>
      <c r="P716" s="835">
        <v>70.48</v>
      </c>
      <c r="Q716" s="837">
        <v>0.33333333333333337</v>
      </c>
      <c r="R716" s="832">
        <v>1</v>
      </c>
      <c r="S716" s="837">
        <v>0.33333333333333331</v>
      </c>
      <c r="T716" s="836">
        <v>1</v>
      </c>
      <c r="U716" s="838">
        <v>0.33333333333333331</v>
      </c>
    </row>
    <row r="717" spans="1:21" ht="14.4" customHeight="1" x14ac:dyDescent="0.3">
      <c r="A717" s="831">
        <v>11</v>
      </c>
      <c r="B717" s="832" t="s">
        <v>1183</v>
      </c>
      <c r="C717" s="832" t="s">
        <v>1189</v>
      </c>
      <c r="D717" s="833" t="s">
        <v>2119</v>
      </c>
      <c r="E717" s="834" t="s">
        <v>1199</v>
      </c>
      <c r="F717" s="832" t="s">
        <v>1184</v>
      </c>
      <c r="G717" s="832" t="s">
        <v>1434</v>
      </c>
      <c r="H717" s="832" t="s">
        <v>583</v>
      </c>
      <c r="I717" s="832" t="s">
        <v>2001</v>
      </c>
      <c r="J717" s="832" t="s">
        <v>1436</v>
      </c>
      <c r="K717" s="832" t="s">
        <v>2002</v>
      </c>
      <c r="L717" s="835">
        <v>0</v>
      </c>
      <c r="M717" s="835">
        <v>0</v>
      </c>
      <c r="N717" s="832">
        <v>1</v>
      </c>
      <c r="O717" s="836">
        <v>1</v>
      </c>
      <c r="P717" s="835"/>
      <c r="Q717" s="837"/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11</v>
      </c>
      <c r="B718" s="832" t="s">
        <v>1183</v>
      </c>
      <c r="C718" s="832" t="s">
        <v>1189</v>
      </c>
      <c r="D718" s="833" t="s">
        <v>2119</v>
      </c>
      <c r="E718" s="834" t="s">
        <v>1199</v>
      </c>
      <c r="F718" s="832" t="s">
        <v>1184</v>
      </c>
      <c r="G718" s="832" t="s">
        <v>1341</v>
      </c>
      <c r="H718" s="832" t="s">
        <v>583</v>
      </c>
      <c r="I718" s="832" t="s">
        <v>1342</v>
      </c>
      <c r="J718" s="832" t="s">
        <v>1343</v>
      </c>
      <c r="K718" s="832" t="s">
        <v>1344</v>
      </c>
      <c r="L718" s="835">
        <v>159.71</v>
      </c>
      <c r="M718" s="835">
        <v>2715.07</v>
      </c>
      <c r="N718" s="832">
        <v>17</v>
      </c>
      <c r="O718" s="836">
        <v>11</v>
      </c>
      <c r="P718" s="835">
        <v>1916.5200000000002</v>
      </c>
      <c r="Q718" s="837">
        <v>0.70588235294117652</v>
      </c>
      <c r="R718" s="832">
        <v>12</v>
      </c>
      <c r="S718" s="837">
        <v>0.70588235294117652</v>
      </c>
      <c r="T718" s="836">
        <v>8</v>
      </c>
      <c r="U718" s="838">
        <v>0.72727272727272729</v>
      </c>
    </row>
    <row r="719" spans="1:21" ht="14.4" customHeight="1" x14ac:dyDescent="0.3">
      <c r="A719" s="831">
        <v>11</v>
      </c>
      <c r="B719" s="832" t="s">
        <v>1183</v>
      </c>
      <c r="C719" s="832" t="s">
        <v>1189</v>
      </c>
      <c r="D719" s="833" t="s">
        <v>2119</v>
      </c>
      <c r="E719" s="834" t="s">
        <v>1199</v>
      </c>
      <c r="F719" s="832" t="s">
        <v>1184</v>
      </c>
      <c r="G719" s="832" t="s">
        <v>1250</v>
      </c>
      <c r="H719" s="832" t="s">
        <v>618</v>
      </c>
      <c r="I719" s="832" t="s">
        <v>1050</v>
      </c>
      <c r="J719" s="832" t="s">
        <v>1051</v>
      </c>
      <c r="K719" s="832" t="s">
        <v>1052</v>
      </c>
      <c r="L719" s="835">
        <v>170.52</v>
      </c>
      <c r="M719" s="835">
        <v>341.04</v>
      </c>
      <c r="N719" s="832">
        <v>2</v>
      </c>
      <c r="O719" s="836">
        <v>1</v>
      </c>
      <c r="P719" s="835"/>
      <c r="Q719" s="837">
        <v>0</v>
      </c>
      <c r="R719" s="832"/>
      <c r="S719" s="837">
        <v>0</v>
      </c>
      <c r="T719" s="836"/>
      <c r="U719" s="838">
        <v>0</v>
      </c>
    </row>
    <row r="720" spans="1:21" ht="14.4" customHeight="1" x14ac:dyDescent="0.3">
      <c r="A720" s="831">
        <v>11</v>
      </c>
      <c r="B720" s="832" t="s">
        <v>1183</v>
      </c>
      <c r="C720" s="832" t="s">
        <v>1189</v>
      </c>
      <c r="D720" s="833" t="s">
        <v>2119</v>
      </c>
      <c r="E720" s="834" t="s">
        <v>1199</v>
      </c>
      <c r="F720" s="832" t="s">
        <v>1184</v>
      </c>
      <c r="G720" s="832" t="s">
        <v>1346</v>
      </c>
      <c r="H720" s="832" t="s">
        <v>583</v>
      </c>
      <c r="I720" s="832" t="s">
        <v>1347</v>
      </c>
      <c r="J720" s="832" t="s">
        <v>964</v>
      </c>
      <c r="K720" s="832" t="s">
        <v>1348</v>
      </c>
      <c r="L720" s="835">
        <v>58.86</v>
      </c>
      <c r="M720" s="835">
        <v>58.86</v>
      </c>
      <c r="N720" s="832">
        <v>1</v>
      </c>
      <c r="O720" s="836">
        <v>0.5</v>
      </c>
      <c r="P720" s="835">
        <v>58.86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" customHeight="1" x14ac:dyDescent="0.3">
      <c r="A721" s="831">
        <v>11</v>
      </c>
      <c r="B721" s="832" t="s">
        <v>1183</v>
      </c>
      <c r="C721" s="832" t="s">
        <v>1189</v>
      </c>
      <c r="D721" s="833" t="s">
        <v>2119</v>
      </c>
      <c r="E721" s="834" t="s">
        <v>1199</v>
      </c>
      <c r="F721" s="832" t="s">
        <v>1184</v>
      </c>
      <c r="G721" s="832" t="s">
        <v>1346</v>
      </c>
      <c r="H721" s="832" t="s">
        <v>583</v>
      </c>
      <c r="I721" s="832" t="s">
        <v>2003</v>
      </c>
      <c r="J721" s="832" t="s">
        <v>2004</v>
      </c>
      <c r="K721" s="832" t="s">
        <v>2005</v>
      </c>
      <c r="L721" s="835">
        <v>58.86</v>
      </c>
      <c r="M721" s="835">
        <v>58.86</v>
      </c>
      <c r="N721" s="832">
        <v>1</v>
      </c>
      <c r="O721" s="836">
        <v>0.5</v>
      </c>
      <c r="P721" s="835">
        <v>58.86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11</v>
      </c>
      <c r="B722" s="832" t="s">
        <v>1183</v>
      </c>
      <c r="C722" s="832" t="s">
        <v>1189</v>
      </c>
      <c r="D722" s="833" t="s">
        <v>2119</v>
      </c>
      <c r="E722" s="834" t="s">
        <v>1199</v>
      </c>
      <c r="F722" s="832" t="s">
        <v>1184</v>
      </c>
      <c r="G722" s="832" t="s">
        <v>1273</v>
      </c>
      <c r="H722" s="832" t="s">
        <v>583</v>
      </c>
      <c r="I722" s="832" t="s">
        <v>1274</v>
      </c>
      <c r="J722" s="832" t="s">
        <v>1275</v>
      </c>
      <c r="K722" s="832" t="s">
        <v>1276</v>
      </c>
      <c r="L722" s="835">
        <v>52.87</v>
      </c>
      <c r="M722" s="835">
        <v>158.60999999999999</v>
      </c>
      <c r="N722" s="832">
        <v>3</v>
      </c>
      <c r="O722" s="836">
        <v>3</v>
      </c>
      <c r="P722" s="835">
        <v>52.87</v>
      </c>
      <c r="Q722" s="837">
        <v>0.33333333333333337</v>
      </c>
      <c r="R722" s="832">
        <v>1</v>
      </c>
      <c r="S722" s="837">
        <v>0.33333333333333331</v>
      </c>
      <c r="T722" s="836">
        <v>1</v>
      </c>
      <c r="U722" s="838">
        <v>0.33333333333333331</v>
      </c>
    </row>
    <row r="723" spans="1:21" ht="14.4" customHeight="1" x14ac:dyDescent="0.3">
      <c r="A723" s="831">
        <v>11</v>
      </c>
      <c r="B723" s="832" t="s">
        <v>1183</v>
      </c>
      <c r="C723" s="832" t="s">
        <v>1189</v>
      </c>
      <c r="D723" s="833" t="s">
        <v>2119</v>
      </c>
      <c r="E723" s="834" t="s">
        <v>1199</v>
      </c>
      <c r="F723" s="832" t="s">
        <v>1184</v>
      </c>
      <c r="G723" s="832" t="s">
        <v>1273</v>
      </c>
      <c r="H723" s="832" t="s">
        <v>583</v>
      </c>
      <c r="I723" s="832" t="s">
        <v>1900</v>
      </c>
      <c r="J723" s="832" t="s">
        <v>1682</v>
      </c>
      <c r="K723" s="832" t="s">
        <v>1901</v>
      </c>
      <c r="L723" s="835">
        <v>0</v>
      </c>
      <c r="M723" s="835">
        <v>0</v>
      </c>
      <c r="N723" s="832">
        <v>1</v>
      </c>
      <c r="O723" s="836">
        <v>1</v>
      </c>
      <c r="P723" s="835">
        <v>0</v>
      </c>
      <c r="Q723" s="837"/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11</v>
      </c>
      <c r="B724" s="832" t="s">
        <v>1183</v>
      </c>
      <c r="C724" s="832" t="s">
        <v>1189</v>
      </c>
      <c r="D724" s="833" t="s">
        <v>2119</v>
      </c>
      <c r="E724" s="834" t="s">
        <v>1199</v>
      </c>
      <c r="F724" s="832" t="s">
        <v>1184</v>
      </c>
      <c r="G724" s="832" t="s">
        <v>1273</v>
      </c>
      <c r="H724" s="832" t="s">
        <v>583</v>
      </c>
      <c r="I724" s="832" t="s">
        <v>1639</v>
      </c>
      <c r="J724" s="832" t="s">
        <v>1640</v>
      </c>
      <c r="K724" s="832" t="s">
        <v>1641</v>
      </c>
      <c r="L724" s="835">
        <v>0</v>
      </c>
      <c r="M724" s="835">
        <v>0</v>
      </c>
      <c r="N724" s="832">
        <v>1</v>
      </c>
      <c r="O724" s="836">
        <v>0.5</v>
      </c>
      <c r="P724" s="835"/>
      <c r="Q724" s="837"/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11</v>
      </c>
      <c r="B725" s="832" t="s">
        <v>1183</v>
      </c>
      <c r="C725" s="832" t="s">
        <v>1189</v>
      </c>
      <c r="D725" s="833" t="s">
        <v>2119</v>
      </c>
      <c r="E725" s="834" t="s">
        <v>1199</v>
      </c>
      <c r="F725" s="832" t="s">
        <v>1184</v>
      </c>
      <c r="G725" s="832" t="s">
        <v>1283</v>
      </c>
      <c r="H725" s="832" t="s">
        <v>583</v>
      </c>
      <c r="I725" s="832" t="s">
        <v>1284</v>
      </c>
      <c r="J725" s="832" t="s">
        <v>636</v>
      </c>
      <c r="K725" s="832" t="s">
        <v>1285</v>
      </c>
      <c r="L725" s="835">
        <v>91.11</v>
      </c>
      <c r="M725" s="835">
        <v>182.22</v>
      </c>
      <c r="N725" s="832">
        <v>2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11</v>
      </c>
      <c r="B726" s="832" t="s">
        <v>1183</v>
      </c>
      <c r="C726" s="832" t="s">
        <v>1189</v>
      </c>
      <c r="D726" s="833" t="s">
        <v>2119</v>
      </c>
      <c r="E726" s="834" t="s">
        <v>1199</v>
      </c>
      <c r="F726" s="832" t="s">
        <v>1184</v>
      </c>
      <c r="G726" s="832" t="s">
        <v>2006</v>
      </c>
      <c r="H726" s="832" t="s">
        <v>583</v>
      </c>
      <c r="I726" s="832" t="s">
        <v>2007</v>
      </c>
      <c r="J726" s="832" t="s">
        <v>2008</v>
      </c>
      <c r="K726" s="832" t="s">
        <v>2009</v>
      </c>
      <c r="L726" s="835">
        <v>0</v>
      </c>
      <c r="M726" s="835">
        <v>0</v>
      </c>
      <c r="N726" s="832">
        <v>1</v>
      </c>
      <c r="O726" s="836">
        <v>0.5</v>
      </c>
      <c r="P726" s="835">
        <v>0</v>
      </c>
      <c r="Q726" s="837"/>
      <c r="R726" s="832">
        <v>1</v>
      </c>
      <c r="S726" s="837">
        <v>1</v>
      </c>
      <c r="T726" s="836">
        <v>0.5</v>
      </c>
      <c r="U726" s="838">
        <v>1</v>
      </c>
    </row>
    <row r="727" spans="1:21" ht="14.4" customHeight="1" x14ac:dyDescent="0.3">
      <c r="A727" s="831">
        <v>11</v>
      </c>
      <c r="B727" s="832" t="s">
        <v>1183</v>
      </c>
      <c r="C727" s="832" t="s">
        <v>1189</v>
      </c>
      <c r="D727" s="833" t="s">
        <v>2119</v>
      </c>
      <c r="E727" s="834" t="s">
        <v>1199</v>
      </c>
      <c r="F727" s="832" t="s">
        <v>1184</v>
      </c>
      <c r="G727" s="832" t="s">
        <v>1445</v>
      </c>
      <c r="H727" s="832" t="s">
        <v>583</v>
      </c>
      <c r="I727" s="832" t="s">
        <v>1446</v>
      </c>
      <c r="J727" s="832" t="s">
        <v>1447</v>
      </c>
      <c r="K727" s="832" t="s">
        <v>1448</v>
      </c>
      <c r="L727" s="835">
        <v>106.47</v>
      </c>
      <c r="M727" s="835">
        <v>212.94</v>
      </c>
      <c r="N727" s="832">
        <v>2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11</v>
      </c>
      <c r="B728" s="832" t="s">
        <v>1183</v>
      </c>
      <c r="C728" s="832" t="s">
        <v>1189</v>
      </c>
      <c r="D728" s="833" t="s">
        <v>2119</v>
      </c>
      <c r="E728" s="834" t="s">
        <v>1199</v>
      </c>
      <c r="F728" s="832" t="s">
        <v>1184</v>
      </c>
      <c r="G728" s="832" t="s">
        <v>1293</v>
      </c>
      <c r="H728" s="832" t="s">
        <v>583</v>
      </c>
      <c r="I728" s="832" t="s">
        <v>1294</v>
      </c>
      <c r="J728" s="832" t="s">
        <v>1295</v>
      </c>
      <c r="K728" s="832" t="s">
        <v>1296</v>
      </c>
      <c r="L728" s="835">
        <v>159.71</v>
      </c>
      <c r="M728" s="835">
        <v>2715.0699999999997</v>
      </c>
      <c r="N728" s="832">
        <v>17</v>
      </c>
      <c r="O728" s="836">
        <v>6</v>
      </c>
      <c r="P728" s="835">
        <v>1916.52</v>
      </c>
      <c r="Q728" s="837">
        <v>0.70588235294117652</v>
      </c>
      <c r="R728" s="832">
        <v>12</v>
      </c>
      <c r="S728" s="837">
        <v>0.70588235294117652</v>
      </c>
      <c r="T728" s="836">
        <v>4</v>
      </c>
      <c r="U728" s="838">
        <v>0.66666666666666663</v>
      </c>
    </row>
    <row r="729" spans="1:21" ht="14.4" customHeight="1" x14ac:dyDescent="0.3">
      <c r="A729" s="831">
        <v>11</v>
      </c>
      <c r="B729" s="832" t="s">
        <v>1183</v>
      </c>
      <c r="C729" s="832" t="s">
        <v>1189</v>
      </c>
      <c r="D729" s="833" t="s">
        <v>2119</v>
      </c>
      <c r="E729" s="834" t="s">
        <v>1199</v>
      </c>
      <c r="F729" s="832" t="s">
        <v>1184</v>
      </c>
      <c r="G729" s="832" t="s">
        <v>1293</v>
      </c>
      <c r="H729" s="832" t="s">
        <v>583</v>
      </c>
      <c r="I729" s="832" t="s">
        <v>1355</v>
      </c>
      <c r="J729" s="832" t="s">
        <v>1295</v>
      </c>
      <c r="K729" s="832" t="s">
        <v>1356</v>
      </c>
      <c r="L729" s="835">
        <v>159.71</v>
      </c>
      <c r="M729" s="835">
        <v>958.26</v>
      </c>
      <c r="N729" s="832">
        <v>6</v>
      </c>
      <c r="O729" s="836">
        <v>2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11</v>
      </c>
      <c r="B730" s="832" t="s">
        <v>1183</v>
      </c>
      <c r="C730" s="832" t="s">
        <v>1189</v>
      </c>
      <c r="D730" s="833" t="s">
        <v>2119</v>
      </c>
      <c r="E730" s="834" t="s">
        <v>1199</v>
      </c>
      <c r="F730" s="832" t="s">
        <v>1184</v>
      </c>
      <c r="G730" s="832" t="s">
        <v>1508</v>
      </c>
      <c r="H730" s="832" t="s">
        <v>583</v>
      </c>
      <c r="I730" s="832" t="s">
        <v>1512</v>
      </c>
      <c r="J730" s="832" t="s">
        <v>1510</v>
      </c>
      <c r="K730" s="832" t="s">
        <v>1513</v>
      </c>
      <c r="L730" s="835">
        <v>91.78</v>
      </c>
      <c r="M730" s="835">
        <v>275.34000000000003</v>
      </c>
      <c r="N730" s="832">
        <v>3</v>
      </c>
      <c r="O730" s="836">
        <v>1.5</v>
      </c>
      <c r="P730" s="835">
        <v>91.78</v>
      </c>
      <c r="Q730" s="837">
        <v>0.33333333333333331</v>
      </c>
      <c r="R730" s="832">
        <v>1</v>
      </c>
      <c r="S730" s="837">
        <v>0.33333333333333331</v>
      </c>
      <c r="T730" s="836">
        <v>0.5</v>
      </c>
      <c r="U730" s="838">
        <v>0.33333333333333331</v>
      </c>
    </row>
    <row r="731" spans="1:21" ht="14.4" customHeight="1" x14ac:dyDescent="0.3">
      <c r="A731" s="831">
        <v>11</v>
      </c>
      <c r="B731" s="832" t="s">
        <v>1183</v>
      </c>
      <c r="C731" s="832" t="s">
        <v>1189</v>
      </c>
      <c r="D731" s="833" t="s">
        <v>2119</v>
      </c>
      <c r="E731" s="834" t="s">
        <v>1199</v>
      </c>
      <c r="F731" s="832" t="s">
        <v>1184</v>
      </c>
      <c r="G731" s="832" t="s">
        <v>1357</v>
      </c>
      <c r="H731" s="832" t="s">
        <v>583</v>
      </c>
      <c r="I731" s="832" t="s">
        <v>1358</v>
      </c>
      <c r="J731" s="832" t="s">
        <v>1359</v>
      </c>
      <c r="K731" s="832" t="s">
        <v>1360</v>
      </c>
      <c r="L731" s="835">
        <v>132.97999999999999</v>
      </c>
      <c r="M731" s="835">
        <v>132.97999999999999</v>
      </c>
      <c r="N731" s="832">
        <v>1</v>
      </c>
      <c r="O731" s="836">
        <v>1</v>
      </c>
      <c r="P731" s="835">
        <v>132.97999999999999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11</v>
      </c>
      <c r="B732" s="832" t="s">
        <v>1183</v>
      </c>
      <c r="C732" s="832" t="s">
        <v>1189</v>
      </c>
      <c r="D732" s="833" t="s">
        <v>2119</v>
      </c>
      <c r="E732" s="834" t="s">
        <v>1199</v>
      </c>
      <c r="F732" s="832" t="s">
        <v>1184</v>
      </c>
      <c r="G732" s="832" t="s">
        <v>1524</v>
      </c>
      <c r="H732" s="832" t="s">
        <v>583</v>
      </c>
      <c r="I732" s="832" t="s">
        <v>2010</v>
      </c>
      <c r="J732" s="832" t="s">
        <v>671</v>
      </c>
      <c r="K732" s="832" t="s">
        <v>2011</v>
      </c>
      <c r="L732" s="835">
        <v>0</v>
      </c>
      <c r="M732" s="835">
        <v>0</v>
      </c>
      <c r="N732" s="832">
        <v>1</v>
      </c>
      <c r="O732" s="836">
        <v>0.5</v>
      </c>
      <c r="P732" s="835"/>
      <c r="Q732" s="837"/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11</v>
      </c>
      <c r="B733" s="832" t="s">
        <v>1183</v>
      </c>
      <c r="C733" s="832" t="s">
        <v>1189</v>
      </c>
      <c r="D733" s="833" t="s">
        <v>2119</v>
      </c>
      <c r="E733" s="834" t="s">
        <v>1199</v>
      </c>
      <c r="F733" s="832" t="s">
        <v>1184</v>
      </c>
      <c r="G733" s="832" t="s">
        <v>1370</v>
      </c>
      <c r="H733" s="832" t="s">
        <v>583</v>
      </c>
      <c r="I733" s="832" t="s">
        <v>1371</v>
      </c>
      <c r="J733" s="832" t="s">
        <v>642</v>
      </c>
      <c r="K733" s="832" t="s">
        <v>1372</v>
      </c>
      <c r="L733" s="835">
        <v>38.56</v>
      </c>
      <c r="M733" s="835">
        <v>38.56</v>
      </c>
      <c r="N733" s="832">
        <v>1</v>
      </c>
      <c r="O733" s="836">
        <v>1</v>
      </c>
      <c r="P733" s="835"/>
      <c r="Q733" s="837">
        <v>0</v>
      </c>
      <c r="R733" s="832"/>
      <c r="S733" s="837">
        <v>0</v>
      </c>
      <c r="T733" s="836"/>
      <c r="U733" s="838">
        <v>0</v>
      </c>
    </row>
    <row r="734" spans="1:21" ht="14.4" customHeight="1" x14ac:dyDescent="0.3">
      <c r="A734" s="831">
        <v>11</v>
      </c>
      <c r="B734" s="832" t="s">
        <v>1183</v>
      </c>
      <c r="C734" s="832" t="s">
        <v>1189</v>
      </c>
      <c r="D734" s="833" t="s">
        <v>2119</v>
      </c>
      <c r="E734" s="834" t="s">
        <v>1199</v>
      </c>
      <c r="F734" s="832" t="s">
        <v>1184</v>
      </c>
      <c r="G734" s="832" t="s">
        <v>1229</v>
      </c>
      <c r="H734" s="832" t="s">
        <v>618</v>
      </c>
      <c r="I734" s="832" t="s">
        <v>1029</v>
      </c>
      <c r="J734" s="832" t="s">
        <v>652</v>
      </c>
      <c r="K734" s="832" t="s">
        <v>1030</v>
      </c>
      <c r="L734" s="835">
        <v>736.33</v>
      </c>
      <c r="M734" s="835">
        <v>736.33</v>
      </c>
      <c r="N734" s="832">
        <v>1</v>
      </c>
      <c r="O734" s="836">
        <v>1</v>
      </c>
      <c r="P734" s="835">
        <v>736.33</v>
      </c>
      <c r="Q734" s="837">
        <v>1</v>
      </c>
      <c r="R734" s="832">
        <v>1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11</v>
      </c>
      <c r="B735" s="832" t="s">
        <v>1183</v>
      </c>
      <c r="C735" s="832" t="s">
        <v>1189</v>
      </c>
      <c r="D735" s="833" t="s">
        <v>2119</v>
      </c>
      <c r="E735" s="834" t="s">
        <v>1199</v>
      </c>
      <c r="F735" s="832" t="s">
        <v>1184</v>
      </c>
      <c r="G735" s="832" t="s">
        <v>1229</v>
      </c>
      <c r="H735" s="832" t="s">
        <v>618</v>
      </c>
      <c r="I735" s="832" t="s">
        <v>2012</v>
      </c>
      <c r="J735" s="832" t="s">
        <v>1531</v>
      </c>
      <c r="K735" s="832" t="s">
        <v>2013</v>
      </c>
      <c r="L735" s="835">
        <v>1847.49</v>
      </c>
      <c r="M735" s="835">
        <v>1847.49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11</v>
      </c>
      <c r="B736" s="832" t="s">
        <v>1183</v>
      </c>
      <c r="C736" s="832" t="s">
        <v>1189</v>
      </c>
      <c r="D736" s="833" t="s">
        <v>2119</v>
      </c>
      <c r="E736" s="834" t="s">
        <v>1199</v>
      </c>
      <c r="F736" s="832" t="s">
        <v>1184</v>
      </c>
      <c r="G736" s="832" t="s">
        <v>1240</v>
      </c>
      <c r="H736" s="832" t="s">
        <v>583</v>
      </c>
      <c r="I736" s="832" t="s">
        <v>1373</v>
      </c>
      <c r="J736" s="832" t="s">
        <v>627</v>
      </c>
      <c r="K736" s="832" t="s">
        <v>1374</v>
      </c>
      <c r="L736" s="835">
        <v>17.62</v>
      </c>
      <c r="M736" s="835">
        <v>17.62</v>
      </c>
      <c r="N736" s="832">
        <v>1</v>
      </c>
      <c r="O736" s="836">
        <v>1</v>
      </c>
      <c r="P736" s="835">
        <v>17.62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11</v>
      </c>
      <c r="B737" s="832" t="s">
        <v>1183</v>
      </c>
      <c r="C737" s="832" t="s">
        <v>1189</v>
      </c>
      <c r="D737" s="833" t="s">
        <v>2119</v>
      </c>
      <c r="E737" s="834" t="s">
        <v>1199</v>
      </c>
      <c r="F737" s="832" t="s">
        <v>1184</v>
      </c>
      <c r="G737" s="832" t="s">
        <v>1240</v>
      </c>
      <c r="H737" s="832" t="s">
        <v>583</v>
      </c>
      <c r="I737" s="832" t="s">
        <v>1253</v>
      </c>
      <c r="J737" s="832" t="s">
        <v>627</v>
      </c>
      <c r="K737" s="832" t="s">
        <v>1254</v>
      </c>
      <c r="L737" s="835">
        <v>35.25</v>
      </c>
      <c r="M737" s="835">
        <v>352.5</v>
      </c>
      <c r="N737" s="832">
        <v>10</v>
      </c>
      <c r="O737" s="836">
        <v>8.5</v>
      </c>
      <c r="P737" s="835">
        <v>176.25</v>
      </c>
      <c r="Q737" s="837">
        <v>0.5</v>
      </c>
      <c r="R737" s="832">
        <v>5</v>
      </c>
      <c r="S737" s="837">
        <v>0.5</v>
      </c>
      <c r="T737" s="836">
        <v>4.5</v>
      </c>
      <c r="U737" s="838">
        <v>0.52941176470588236</v>
      </c>
    </row>
    <row r="738" spans="1:21" ht="14.4" customHeight="1" x14ac:dyDescent="0.3">
      <c r="A738" s="831">
        <v>11</v>
      </c>
      <c r="B738" s="832" t="s">
        <v>1183</v>
      </c>
      <c r="C738" s="832" t="s">
        <v>1189</v>
      </c>
      <c r="D738" s="833" t="s">
        <v>2119</v>
      </c>
      <c r="E738" s="834" t="s">
        <v>1199</v>
      </c>
      <c r="F738" s="832" t="s">
        <v>1184</v>
      </c>
      <c r="G738" s="832" t="s">
        <v>1758</v>
      </c>
      <c r="H738" s="832" t="s">
        <v>583</v>
      </c>
      <c r="I738" s="832" t="s">
        <v>1759</v>
      </c>
      <c r="J738" s="832" t="s">
        <v>1760</v>
      </c>
      <c r="K738" s="832" t="s">
        <v>1761</v>
      </c>
      <c r="L738" s="835">
        <v>82.17</v>
      </c>
      <c r="M738" s="835">
        <v>164.34</v>
      </c>
      <c r="N738" s="832">
        <v>2</v>
      </c>
      <c r="O738" s="836">
        <v>1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" customHeight="1" x14ac:dyDescent="0.3">
      <c r="A739" s="831">
        <v>11</v>
      </c>
      <c r="B739" s="832" t="s">
        <v>1183</v>
      </c>
      <c r="C739" s="832" t="s">
        <v>1189</v>
      </c>
      <c r="D739" s="833" t="s">
        <v>2119</v>
      </c>
      <c r="E739" s="834" t="s">
        <v>1199</v>
      </c>
      <c r="F739" s="832" t="s">
        <v>1184</v>
      </c>
      <c r="G739" s="832" t="s">
        <v>2014</v>
      </c>
      <c r="H739" s="832" t="s">
        <v>583</v>
      </c>
      <c r="I739" s="832" t="s">
        <v>2015</v>
      </c>
      <c r="J739" s="832" t="s">
        <v>2016</v>
      </c>
      <c r="K739" s="832" t="s">
        <v>2017</v>
      </c>
      <c r="L739" s="835">
        <v>32.130000000000003</v>
      </c>
      <c r="M739" s="835">
        <v>32.130000000000003</v>
      </c>
      <c r="N739" s="832">
        <v>1</v>
      </c>
      <c r="O739" s="836">
        <v>0.5</v>
      </c>
      <c r="P739" s="835">
        <v>32.130000000000003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11</v>
      </c>
      <c r="B740" s="832" t="s">
        <v>1183</v>
      </c>
      <c r="C740" s="832" t="s">
        <v>1189</v>
      </c>
      <c r="D740" s="833" t="s">
        <v>2119</v>
      </c>
      <c r="E740" s="834" t="s">
        <v>1199</v>
      </c>
      <c r="F740" s="832" t="s">
        <v>1184</v>
      </c>
      <c r="G740" s="832" t="s">
        <v>2014</v>
      </c>
      <c r="H740" s="832" t="s">
        <v>583</v>
      </c>
      <c r="I740" s="832" t="s">
        <v>2018</v>
      </c>
      <c r="J740" s="832" t="s">
        <v>2016</v>
      </c>
      <c r="K740" s="832" t="s">
        <v>2019</v>
      </c>
      <c r="L740" s="835">
        <v>16.059999999999999</v>
      </c>
      <c r="M740" s="835">
        <v>48.179999999999993</v>
      </c>
      <c r="N740" s="832">
        <v>3</v>
      </c>
      <c r="O740" s="836">
        <v>1.5</v>
      </c>
      <c r="P740" s="835">
        <v>16.059999999999999</v>
      </c>
      <c r="Q740" s="837">
        <v>0.33333333333333337</v>
      </c>
      <c r="R740" s="832">
        <v>1</v>
      </c>
      <c r="S740" s="837">
        <v>0.33333333333333331</v>
      </c>
      <c r="T740" s="836">
        <v>0.5</v>
      </c>
      <c r="U740" s="838">
        <v>0.33333333333333331</v>
      </c>
    </row>
    <row r="741" spans="1:21" ht="14.4" customHeight="1" x14ac:dyDescent="0.3">
      <c r="A741" s="831">
        <v>11</v>
      </c>
      <c r="B741" s="832" t="s">
        <v>1183</v>
      </c>
      <c r="C741" s="832" t="s">
        <v>1189</v>
      </c>
      <c r="D741" s="833" t="s">
        <v>2119</v>
      </c>
      <c r="E741" s="834" t="s">
        <v>1199</v>
      </c>
      <c r="F741" s="832" t="s">
        <v>1184</v>
      </c>
      <c r="G741" s="832" t="s">
        <v>1317</v>
      </c>
      <c r="H741" s="832" t="s">
        <v>583</v>
      </c>
      <c r="I741" s="832" t="s">
        <v>1667</v>
      </c>
      <c r="J741" s="832" t="s">
        <v>1550</v>
      </c>
      <c r="K741" s="832" t="s">
        <v>1668</v>
      </c>
      <c r="L741" s="835">
        <v>50.32</v>
      </c>
      <c r="M741" s="835">
        <v>50.32</v>
      </c>
      <c r="N741" s="832">
        <v>1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11</v>
      </c>
      <c r="B742" s="832" t="s">
        <v>1183</v>
      </c>
      <c r="C742" s="832" t="s">
        <v>1189</v>
      </c>
      <c r="D742" s="833" t="s">
        <v>2119</v>
      </c>
      <c r="E742" s="834" t="s">
        <v>1199</v>
      </c>
      <c r="F742" s="832" t="s">
        <v>1184</v>
      </c>
      <c r="G742" s="832" t="s">
        <v>1255</v>
      </c>
      <c r="H742" s="832" t="s">
        <v>583</v>
      </c>
      <c r="I742" s="832" t="s">
        <v>1256</v>
      </c>
      <c r="J742" s="832" t="s">
        <v>615</v>
      </c>
      <c r="K742" s="832" t="s">
        <v>1257</v>
      </c>
      <c r="L742" s="835">
        <v>0</v>
      </c>
      <c r="M742" s="835">
        <v>0</v>
      </c>
      <c r="N742" s="832">
        <v>1</v>
      </c>
      <c r="O742" s="836">
        <v>1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11</v>
      </c>
      <c r="B743" s="832" t="s">
        <v>1183</v>
      </c>
      <c r="C743" s="832" t="s">
        <v>1189</v>
      </c>
      <c r="D743" s="833" t="s">
        <v>2119</v>
      </c>
      <c r="E743" s="834" t="s">
        <v>1199</v>
      </c>
      <c r="F743" s="832" t="s">
        <v>1184</v>
      </c>
      <c r="G743" s="832" t="s">
        <v>1389</v>
      </c>
      <c r="H743" s="832" t="s">
        <v>583</v>
      </c>
      <c r="I743" s="832" t="s">
        <v>1553</v>
      </c>
      <c r="J743" s="832" t="s">
        <v>673</v>
      </c>
      <c r="K743" s="832" t="s">
        <v>1391</v>
      </c>
      <c r="L743" s="835">
        <v>107.27</v>
      </c>
      <c r="M743" s="835">
        <v>321.81</v>
      </c>
      <c r="N743" s="832">
        <v>3</v>
      </c>
      <c r="O743" s="836">
        <v>0.5</v>
      </c>
      <c r="P743" s="835">
        <v>321.81</v>
      </c>
      <c r="Q743" s="837">
        <v>1</v>
      </c>
      <c r="R743" s="832">
        <v>3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11</v>
      </c>
      <c r="B744" s="832" t="s">
        <v>1183</v>
      </c>
      <c r="C744" s="832" t="s">
        <v>1189</v>
      </c>
      <c r="D744" s="833" t="s">
        <v>2119</v>
      </c>
      <c r="E744" s="834" t="s">
        <v>1199</v>
      </c>
      <c r="F744" s="832" t="s">
        <v>1186</v>
      </c>
      <c r="G744" s="832" t="s">
        <v>1321</v>
      </c>
      <c r="H744" s="832" t="s">
        <v>583</v>
      </c>
      <c r="I744" s="832" t="s">
        <v>1322</v>
      </c>
      <c r="J744" s="832" t="s">
        <v>1323</v>
      </c>
      <c r="K744" s="832" t="s">
        <v>1324</v>
      </c>
      <c r="L744" s="835">
        <v>0</v>
      </c>
      <c r="M744" s="835">
        <v>0</v>
      </c>
      <c r="N744" s="832">
        <v>10</v>
      </c>
      <c r="O744" s="836">
        <v>10</v>
      </c>
      <c r="P744" s="835"/>
      <c r="Q744" s="837"/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11</v>
      </c>
      <c r="B745" s="832" t="s">
        <v>1183</v>
      </c>
      <c r="C745" s="832" t="s">
        <v>1189</v>
      </c>
      <c r="D745" s="833" t="s">
        <v>2119</v>
      </c>
      <c r="E745" s="834" t="s">
        <v>1199</v>
      </c>
      <c r="F745" s="832" t="s">
        <v>1186</v>
      </c>
      <c r="G745" s="832" t="s">
        <v>1392</v>
      </c>
      <c r="H745" s="832" t="s">
        <v>583</v>
      </c>
      <c r="I745" s="832" t="s">
        <v>1393</v>
      </c>
      <c r="J745" s="832" t="s">
        <v>1394</v>
      </c>
      <c r="K745" s="832" t="s">
        <v>1395</v>
      </c>
      <c r="L745" s="835">
        <v>0</v>
      </c>
      <c r="M745" s="835">
        <v>0</v>
      </c>
      <c r="N745" s="832">
        <v>1</v>
      </c>
      <c r="O745" s="836">
        <v>1</v>
      </c>
      <c r="P745" s="835"/>
      <c r="Q745" s="837"/>
      <c r="R745" s="832"/>
      <c r="S745" s="837">
        <v>0</v>
      </c>
      <c r="T745" s="836"/>
      <c r="U745" s="838">
        <v>0</v>
      </c>
    </row>
    <row r="746" spans="1:21" ht="14.4" customHeight="1" x14ac:dyDescent="0.3">
      <c r="A746" s="831">
        <v>11</v>
      </c>
      <c r="B746" s="832" t="s">
        <v>1183</v>
      </c>
      <c r="C746" s="832" t="s">
        <v>1189</v>
      </c>
      <c r="D746" s="833" t="s">
        <v>2119</v>
      </c>
      <c r="E746" s="834" t="s">
        <v>1199</v>
      </c>
      <c r="F746" s="832" t="s">
        <v>1186</v>
      </c>
      <c r="G746" s="832" t="s">
        <v>1222</v>
      </c>
      <c r="H746" s="832" t="s">
        <v>583</v>
      </c>
      <c r="I746" s="832" t="s">
        <v>1223</v>
      </c>
      <c r="J746" s="832" t="s">
        <v>1224</v>
      </c>
      <c r="K746" s="832" t="s">
        <v>1225</v>
      </c>
      <c r="L746" s="835">
        <v>500</v>
      </c>
      <c r="M746" s="835">
        <v>1000</v>
      </c>
      <c r="N746" s="832">
        <v>2</v>
      </c>
      <c r="O746" s="836">
        <v>2</v>
      </c>
      <c r="P746" s="835">
        <v>1000</v>
      </c>
      <c r="Q746" s="837">
        <v>1</v>
      </c>
      <c r="R746" s="832">
        <v>2</v>
      </c>
      <c r="S746" s="837">
        <v>1</v>
      </c>
      <c r="T746" s="836">
        <v>2</v>
      </c>
      <c r="U746" s="838">
        <v>1</v>
      </c>
    </row>
    <row r="747" spans="1:21" ht="14.4" customHeight="1" x14ac:dyDescent="0.3">
      <c r="A747" s="831">
        <v>11</v>
      </c>
      <c r="B747" s="832" t="s">
        <v>1183</v>
      </c>
      <c r="C747" s="832" t="s">
        <v>1189</v>
      </c>
      <c r="D747" s="833" t="s">
        <v>2119</v>
      </c>
      <c r="E747" s="834" t="s">
        <v>1199</v>
      </c>
      <c r="F747" s="832" t="s">
        <v>1186</v>
      </c>
      <c r="G747" s="832" t="s">
        <v>1222</v>
      </c>
      <c r="H747" s="832" t="s">
        <v>583</v>
      </c>
      <c r="I747" s="832" t="s">
        <v>1226</v>
      </c>
      <c r="J747" s="832" t="s">
        <v>1227</v>
      </c>
      <c r="K747" s="832" t="s">
        <v>1228</v>
      </c>
      <c r="L747" s="835">
        <v>971.25</v>
      </c>
      <c r="M747" s="835">
        <v>971.25</v>
      </c>
      <c r="N747" s="832">
        <v>1</v>
      </c>
      <c r="O747" s="836">
        <v>1</v>
      </c>
      <c r="P747" s="835">
        <v>971.25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" customHeight="1" x14ac:dyDescent="0.3">
      <c r="A748" s="831">
        <v>11</v>
      </c>
      <c r="B748" s="832" t="s">
        <v>1183</v>
      </c>
      <c r="C748" s="832" t="s">
        <v>1189</v>
      </c>
      <c r="D748" s="833" t="s">
        <v>2119</v>
      </c>
      <c r="E748" s="834" t="s">
        <v>1199</v>
      </c>
      <c r="F748" s="832" t="s">
        <v>1186</v>
      </c>
      <c r="G748" s="832" t="s">
        <v>1222</v>
      </c>
      <c r="H748" s="832" t="s">
        <v>583</v>
      </c>
      <c r="I748" s="832" t="s">
        <v>2020</v>
      </c>
      <c r="J748" s="832" t="s">
        <v>2021</v>
      </c>
      <c r="K748" s="832" t="s">
        <v>2022</v>
      </c>
      <c r="L748" s="835">
        <v>100</v>
      </c>
      <c r="M748" s="835">
        <v>200</v>
      </c>
      <c r="N748" s="832">
        <v>2</v>
      </c>
      <c r="O748" s="836">
        <v>1</v>
      </c>
      <c r="P748" s="835">
        <v>200</v>
      </c>
      <c r="Q748" s="837">
        <v>1</v>
      </c>
      <c r="R748" s="832">
        <v>2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11</v>
      </c>
      <c r="B749" s="832" t="s">
        <v>1183</v>
      </c>
      <c r="C749" s="832" t="s">
        <v>1189</v>
      </c>
      <c r="D749" s="833" t="s">
        <v>2119</v>
      </c>
      <c r="E749" s="834" t="s">
        <v>1199</v>
      </c>
      <c r="F749" s="832" t="s">
        <v>1186</v>
      </c>
      <c r="G749" s="832" t="s">
        <v>1222</v>
      </c>
      <c r="H749" s="832" t="s">
        <v>583</v>
      </c>
      <c r="I749" s="832" t="s">
        <v>1411</v>
      </c>
      <c r="J749" s="832" t="s">
        <v>1412</v>
      </c>
      <c r="K749" s="832" t="s">
        <v>1413</v>
      </c>
      <c r="L749" s="835">
        <v>1600</v>
      </c>
      <c r="M749" s="835">
        <v>1600</v>
      </c>
      <c r="N749" s="832">
        <v>1</v>
      </c>
      <c r="O749" s="836">
        <v>1</v>
      </c>
      <c r="P749" s="835">
        <v>1600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11</v>
      </c>
      <c r="B750" s="832" t="s">
        <v>1183</v>
      </c>
      <c r="C750" s="832" t="s">
        <v>1189</v>
      </c>
      <c r="D750" s="833" t="s">
        <v>2119</v>
      </c>
      <c r="E750" s="834" t="s">
        <v>1199</v>
      </c>
      <c r="F750" s="832" t="s">
        <v>1186</v>
      </c>
      <c r="G750" s="832" t="s">
        <v>1222</v>
      </c>
      <c r="H750" s="832" t="s">
        <v>583</v>
      </c>
      <c r="I750" s="832" t="s">
        <v>1671</v>
      </c>
      <c r="J750" s="832" t="s">
        <v>1672</v>
      </c>
      <c r="K750" s="832" t="s">
        <v>1673</v>
      </c>
      <c r="L750" s="835">
        <v>3200</v>
      </c>
      <c r="M750" s="835">
        <v>3200</v>
      </c>
      <c r="N750" s="832">
        <v>1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11</v>
      </c>
      <c r="B751" s="832" t="s">
        <v>1183</v>
      </c>
      <c r="C751" s="832" t="s">
        <v>1189</v>
      </c>
      <c r="D751" s="833" t="s">
        <v>2119</v>
      </c>
      <c r="E751" s="834" t="s">
        <v>1199</v>
      </c>
      <c r="F751" s="832" t="s">
        <v>1186</v>
      </c>
      <c r="G751" s="832" t="s">
        <v>1222</v>
      </c>
      <c r="H751" s="832" t="s">
        <v>583</v>
      </c>
      <c r="I751" s="832" t="s">
        <v>2023</v>
      </c>
      <c r="J751" s="832" t="s">
        <v>2024</v>
      </c>
      <c r="K751" s="832"/>
      <c r="L751" s="835">
        <v>2200</v>
      </c>
      <c r="M751" s="835">
        <v>2200</v>
      </c>
      <c r="N751" s="832">
        <v>1</v>
      </c>
      <c r="O751" s="836">
        <v>1</v>
      </c>
      <c r="P751" s="835">
        <v>2200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11</v>
      </c>
      <c r="B752" s="832" t="s">
        <v>1183</v>
      </c>
      <c r="C752" s="832" t="s">
        <v>1189</v>
      </c>
      <c r="D752" s="833" t="s">
        <v>2119</v>
      </c>
      <c r="E752" s="834" t="s">
        <v>1199</v>
      </c>
      <c r="F752" s="832" t="s">
        <v>1186</v>
      </c>
      <c r="G752" s="832" t="s">
        <v>1222</v>
      </c>
      <c r="H752" s="832" t="s">
        <v>583</v>
      </c>
      <c r="I752" s="832" t="s">
        <v>1707</v>
      </c>
      <c r="J752" s="832" t="s">
        <v>1708</v>
      </c>
      <c r="K752" s="832" t="s">
        <v>1709</v>
      </c>
      <c r="L752" s="835">
        <v>1690</v>
      </c>
      <c r="M752" s="835">
        <v>1690</v>
      </c>
      <c r="N752" s="832">
        <v>1</v>
      </c>
      <c r="O752" s="836">
        <v>1</v>
      </c>
      <c r="P752" s="835">
        <v>1690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11</v>
      </c>
      <c r="B753" s="832" t="s">
        <v>1183</v>
      </c>
      <c r="C753" s="832" t="s">
        <v>1189</v>
      </c>
      <c r="D753" s="833" t="s">
        <v>2119</v>
      </c>
      <c r="E753" s="834" t="s">
        <v>1199</v>
      </c>
      <c r="F753" s="832" t="s">
        <v>1186</v>
      </c>
      <c r="G753" s="832" t="s">
        <v>1222</v>
      </c>
      <c r="H753" s="832" t="s">
        <v>583</v>
      </c>
      <c r="I753" s="832" t="s">
        <v>1808</v>
      </c>
      <c r="J753" s="832" t="s">
        <v>1809</v>
      </c>
      <c r="K753" s="832" t="s">
        <v>1810</v>
      </c>
      <c r="L753" s="835">
        <v>750</v>
      </c>
      <c r="M753" s="835">
        <v>750</v>
      </c>
      <c r="N753" s="832">
        <v>1</v>
      </c>
      <c r="O753" s="836">
        <v>1</v>
      </c>
      <c r="P753" s="835">
        <v>750</v>
      </c>
      <c r="Q753" s="837">
        <v>1</v>
      </c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11</v>
      </c>
      <c r="B754" s="832" t="s">
        <v>1183</v>
      </c>
      <c r="C754" s="832" t="s">
        <v>1189</v>
      </c>
      <c r="D754" s="833" t="s">
        <v>2119</v>
      </c>
      <c r="E754" s="834" t="s">
        <v>1199</v>
      </c>
      <c r="F754" s="832" t="s">
        <v>1186</v>
      </c>
      <c r="G754" s="832" t="s">
        <v>1222</v>
      </c>
      <c r="H754" s="832" t="s">
        <v>583</v>
      </c>
      <c r="I754" s="832" t="s">
        <v>1811</v>
      </c>
      <c r="J754" s="832" t="s">
        <v>1812</v>
      </c>
      <c r="K754" s="832" t="s">
        <v>1813</v>
      </c>
      <c r="L754" s="835">
        <v>3200</v>
      </c>
      <c r="M754" s="835">
        <v>3200</v>
      </c>
      <c r="N754" s="832">
        <v>1</v>
      </c>
      <c r="O754" s="836">
        <v>1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11</v>
      </c>
      <c r="B755" s="832" t="s">
        <v>1183</v>
      </c>
      <c r="C755" s="832" t="s">
        <v>1189</v>
      </c>
      <c r="D755" s="833" t="s">
        <v>2119</v>
      </c>
      <c r="E755" s="834" t="s">
        <v>1199</v>
      </c>
      <c r="F755" s="832" t="s">
        <v>1186</v>
      </c>
      <c r="G755" s="832" t="s">
        <v>1222</v>
      </c>
      <c r="H755" s="832" t="s">
        <v>583</v>
      </c>
      <c r="I755" s="832" t="s">
        <v>2025</v>
      </c>
      <c r="J755" s="832" t="s">
        <v>2026</v>
      </c>
      <c r="K755" s="832" t="s">
        <v>2027</v>
      </c>
      <c r="L755" s="835">
        <v>300</v>
      </c>
      <c r="M755" s="835">
        <v>300</v>
      </c>
      <c r="N755" s="832">
        <v>1</v>
      </c>
      <c r="O755" s="836">
        <v>1</v>
      </c>
      <c r="P755" s="835">
        <v>300</v>
      </c>
      <c r="Q755" s="837">
        <v>1</v>
      </c>
      <c r="R755" s="832">
        <v>1</v>
      </c>
      <c r="S755" s="837">
        <v>1</v>
      </c>
      <c r="T755" s="836">
        <v>1</v>
      </c>
      <c r="U755" s="838">
        <v>1</v>
      </c>
    </row>
    <row r="756" spans="1:21" ht="14.4" customHeight="1" x14ac:dyDescent="0.3">
      <c r="A756" s="831">
        <v>11</v>
      </c>
      <c r="B756" s="832" t="s">
        <v>1183</v>
      </c>
      <c r="C756" s="832" t="s">
        <v>1189</v>
      </c>
      <c r="D756" s="833" t="s">
        <v>2119</v>
      </c>
      <c r="E756" s="834" t="s">
        <v>1199</v>
      </c>
      <c r="F756" s="832" t="s">
        <v>1186</v>
      </c>
      <c r="G756" s="832" t="s">
        <v>1222</v>
      </c>
      <c r="H756" s="832" t="s">
        <v>583</v>
      </c>
      <c r="I756" s="832" t="s">
        <v>1466</v>
      </c>
      <c r="J756" s="832" t="s">
        <v>1467</v>
      </c>
      <c r="K756" s="832" t="s">
        <v>1468</v>
      </c>
      <c r="L756" s="835">
        <v>590</v>
      </c>
      <c r="M756" s="835">
        <v>5310</v>
      </c>
      <c r="N756" s="832">
        <v>9</v>
      </c>
      <c r="O756" s="836">
        <v>8</v>
      </c>
      <c r="P756" s="835">
        <v>4130</v>
      </c>
      <c r="Q756" s="837">
        <v>0.77777777777777779</v>
      </c>
      <c r="R756" s="832">
        <v>7</v>
      </c>
      <c r="S756" s="837">
        <v>0.77777777777777779</v>
      </c>
      <c r="T756" s="836">
        <v>6</v>
      </c>
      <c r="U756" s="838">
        <v>0.75</v>
      </c>
    </row>
    <row r="757" spans="1:21" ht="14.4" customHeight="1" x14ac:dyDescent="0.3">
      <c r="A757" s="831">
        <v>11</v>
      </c>
      <c r="B757" s="832" t="s">
        <v>1183</v>
      </c>
      <c r="C757" s="832" t="s">
        <v>1189</v>
      </c>
      <c r="D757" s="833" t="s">
        <v>2119</v>
      </c>
      <c r="E757" s="834" t="s">
        <v>1199</v>
      </c>
      <c r="F757" s="832" t="s">
        <v>1186</v>
      </c>
      <c r="G757" s="832" t="s">
        <v>1246</v>
      </c>
      <c r="H757" s="832" t="s">
        <v>583</v>
      </c>
      <c r="I757" s="832" t="s">
        <v>1264</v>
      </c>
      <c r="J757" s="832" t="s">
        <v>1265</v>
      </c>
      <c r="K757" s="832" t="s">
        <v>1266</v>
      </c>
      <c r="L757" s="835">
        <v>278.75</v>
      </c>
      <c r="M757" s="835">
        <v>1672.5</v>
      </c>
      <c r="N757" s="832">
        <v>6</v>
      </c>
      <c r="O757" s="836">
        <v>3</v>
      </c>
      <c r="P757" s="835">
        <v>1672.5</v>
      </c>
      <c r="Q757" s="837">
        <v>1</v>
      </c>
      <c r="R757" s="832">
        <v>6</v>
      </c>
      <c r="S757" s="837">
        <v>1</v>
      </c>
      <c r="T757" s="836">
        <v>3</v>
      </c>
      <c r="U757" s="838">
        <v>1</v>
      </c>
    </row>
    <row r="758" spans="1:21" ht="14.4" customHeight="1" x14ac:dyDescent="0.3">
      <c r="A758" s="831">
        <v>11</v>
      </c>
      <c r="B758" s="832" t="s">
        <v>1183</v>
      </c>
      <c r="C758" s="832" t="s">
        <v>1189</v>
      </c>
      <c r="D758" s="833" t="s">
        <v>2119</v>
      </c>
      <c r="E758" s="834" t="s">
        <v>1199</v>
      </c>
      <c r="F758" s="832" t="s">
        <v>1186</v>
      </c>
      <c r="G758" s="832" t="s">
        <v>1337</v>
      </c>
      <c r="H758" s="832" t="s">
        <v>583</v>
      </c>
      <c r="I758" s="832" t="s">
        <v>1566</v>
      </c>
      <c r="J758" s="832" t="s">
        <v>1567</v>
      </c>
      <c r="K758" s="832" t="s">
        <v>1568</v>
      </c>
      <c r="L758" s="835">
        <v>1659.44</v>
      </c>
      <c r="M758" s="835">
        <v>19913.28</v>
      </c>
      <c r="N758" s="832">
        <v>12</v>
      </c>
      <c r="O758" s="836">
        <v>10</v>
      </c>
      <c r="P758" s="835">
        <v>19913.28</v>
      </c>
      <c r="Q758" s="837">
        <v>1</v>
      </c>
      <c r="R758" s="832">
        <v>12</v>
      </c>
      <c r="S758" s="837">
        <v>1</v>
      </c>
      <c r="T758" s="836">
        <v>10</v>
      </c>
      <c r="U758" s="838">
        <v>1</v>
      </c>
    </row>
    <row r="759" spans="1:21" ht="14.4" customHeight="1" x14ac:dyDescent="0.3">
      <c r="A759" s="831">
        <v>11</v>
      </c>
      <c r="B759" s="832" t="s">
        <v>1183</v>
      </c>
      <c r="C759" s="832" t="s">
        <v>1189</v>
      </c>
      <c r="D759" s="833" t="s">
        <v>2119</v>
      </c>
      <c r="E759" s="834" t="s">
        <v>1199</v>
      </c>
      <c r="F759" s="832" t="s">
        <v>1186</v>
      </c>
      <c r="G759" s="832" t="s">
        <v>1337</v>
      </c>
      <c r="H759" s="832" t="s">
        <v>583</v>
      </c>
      <c r="I759" s="832" t="s">
        <v>2028</v>
      </c>
      <c r="J759" s="832" t="s">
        <v>2029</v>
      </c>
      <c r="K759" s="832" t="s">
        <v>2030</v>
      </c>
      <c r="L759" s="835">
        <v>2875</v>
      </c>
      <c r="M759" s="835">
        <v>2875</v>
      </c>
      <c r="N759" s="832">
        <v>1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11</v>
      </c>
      <c r="B760" s="832" t="s">
        <v>1183</v>
      </c>
      <c r="C760" s="832" t="s">
        <v>1189</v>
      </c>
      <c r="D760" s="833" t="s">
        <v>2119</v>
      </c>
      <c r="E760" s="834" t="s">
        <v>1200</v>
      </c>
      <c r="F760" s="832" t="s">
        <v>1184</v>
      </c>
      <c r="G760" s="832" t="s">
        <v>1434</v>
      </c>
      <c r="H760" s="832" t="s">
        <v>583</v>
      </c>
      <c r="I760" s="832" t="s">
        <v>1435</v>
      </c>
      <c r="J760" s="832" t="s">
        <v>1436</v>
      </c>
      <c r="K760" s="832" t="s">
        <v>1437</v>
      </c>
      <c r="L760" s="835">
        <v>23.49</v>
      </c>
      <c r="M760" s="835">
        <v>46.98</v>
      </c>
      <c r="N760" s="832">
        <v>2</v>
      </c>
      <c r="O760" s="836">
        <v>2</v>
      </c>
      <c r="P760" s="835">
        <v>23.49</v>
      </c>
      <c r="Q760" s="837">
        <v>0.5</v>
      </c>
      <c r="R760" s="832">
        <v>1</v>
      </c>
      <c r="S760" s="837">
        <v>0.5</v>
      </c>
      <c r="T760" s="836">
        <v>1</v>
      </c>
      <c r="U760" s="838">
        <v>0.5</v>
      </c>
    </row>
    <row r="761" spans="1:21" ht="14.4" customHeight="1" x14ac:dyDescent="0.3">
      <c r="A761" s="831">
        <v>11</v>
      </c>
      <c r="B761" s="832" t="s">
        <v>1183</v>
      </c>
      <c r="C761" s="832" t="s">
        <v>1189</v>
      </c>
      <c r="D761" s="833" t="s">
        <v>2119</v>
      </c>
      <c r="E761" s="834" t="s">
        <v>1200</v>
      </c>
      <c r="F761" s="832" t="s">
        <v>1184</v>
      </c>
      <c r="G761" s="832" t="s">
        <v>1434</v>
      </c>
      <c r="H761" s="832" t="s">
        <v>583</v>
      </c>
      <c r="I761" s="832" t="s">
        <v>2001</v>
      </c>
      <c r="J761" s="832" t="s">
        <v>1436</v>
      </c>
      <c r="K761" s="832" t="s">
        <v>2002</v>
      </c>
      <c r="L761" s="835">
        <v>0</v>
      </c>
      <c r="M761" s="835">
        <v>0</v>
      </c>
      <c r="N761" s="832">
        <v>1</v>
      </c>
      <c r="O761" s="836">
        <v>1</v>
      </c>
      <c r="P761" s="835"/>
      <c r="Q761" s="837"/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11</v>
      </c>
      <c r="B762" s="832" t="s">
        <v>1183</v>
      </c>
      <c r="C762" s="832" t="s">
        <v>1189</v>
      </c>
      <c r="D762" s="833" t="s">
        <v>2119</v>
      </c>
      <c r="E762" s="834" t="s">
        <v>1200</v>
      </c>
      <c r="F762" s="832" t="s">
        <v>1184</v>
      </c>
      <c r="G762" s="832" t="s">
        <v>1341</v>
      </c>
      <c r="H762" s="832" t="s">
        <v>583</v>
      </c>
      <c r="I762" s="832" t="s">
        <v>1342</v>
      </c>
      <c r="J762" s="832" t="s">
        <v>1343</v>
      </c>
      <c r="K762" s="832" t="s">
        <v>1344</v>
      </c>
      <c r="L762" s="835">
        <v>159.71</v>
      </c>
      <c r="M762" s="835">
        <v>479.13</v>
      </c>
      <c r="N762" s="832">
        <v>3</v>
      </c>
      <c r="O762" s="836">
        <v>1</v>
      </c>
      <c r="P762" s="835">
        <v>479.13</v>
      </c>
      <c r="Q762" s="837">
        <v>1</v>
      </c>
      <c r="R762" s="832">
        <v>3</v>
      </c>
      <c r="S762" s="837">
        <v>1</v>
      </c>
      <c r="T762" s="836">
        <v>1</v>
      </c>
      <c r="U762" s="838">
        <v>1</v>
      </c>
    </row>
    <row r="763" spans="1:21" ht="14.4" customHeight="1" x14ac:dyDescent="0.3">
      <c r="A763" s="831">
        <v>11</v>
      </c>
      <c r="B763" s="832" t="s">
        <v>1183</v>
      </c>
      <c r="C763" s="832" t="s">
        <v>1189</v>
      </c>
      <c r="D763" s="833" t="s">
        <v>2119</v>
      </c>
      <c r="E763" s="834" t="s">
        <v>1200</v>
      </c>
      <c r="F763" s="832" t="s">
        <v>1184</v>
      </c>
      <c r="G763" s="832" t="s">
        <v>1250</v>
      </c>
      <c r="H763" s="832" t="s">
        <v>618</v>
      </c>
      <c r="I763" s="832" t="s">
        <v>1050</v>
      </c>
      <c r="J763" s="832" t="s">
        <v>1051</v>
      </c>
      <c r="K763" s="832" t="s">
        <v>1052</v>
      </c>
      <c r="L763" s="835">
        <v>170.52</v>
      </c>
      <c r="M763" s="835">
        <v>170.52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11</v>
      </c>
      <c r="B764" s="832" t="s">
        <v>1183</v>
      </c>
      <c r="C764" s="832" t="s">
        <v>1189</v>
      </c>
      <c r="D764" s="833" t="s">
        <v>2119</v>
      </c>
      <c r="E764" s="834" t="s">
        <v>1200</v>
      </c>
      <c r="F764" s="832" t="s">
        <v>1184</v>
      </c>
      <c r="G764" s="832" t="s">
        <v>1250</v>
      </c>
      <c r="H764" s="832" t="s">
        <v>618</v>
      </c>
      <c r="I764" s="832" t="s">
        <v>1251</v>
      </c>
      <c r="J764" s="832" t="s">
        <v>1051</v>
      </c>
      <c r="K764" s="832" t="s">
        <v>1252</v>
      </c>
      <c r="L764" s="835">
        <v>272.83</v>
      </c>
      <c r="M764" s="835">
        <v>272.83</v>
      </c>
      <c r="N764" s="832">
        <v>1</v>
      </c>
      <c r="O764" s="836">
        <v>1</v>
      </c>
      <c r="P764" s="835">
        <v>272.83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11</v>
      </c>
      <c r="B765" s="832" t="s">
        <v>1183</v>
      </c>
      <c r="C765" s="832" t="s">
        <v>1189</v>
      </c>
      <c r="D765" s="833" t="s">
        <v>2119</v>
      </c>
      <c r="E765" s="834" t="s">
        <v>1200</v>
      </c>
      <c r="F765" s="832" t="s">
        <v>1184</v>
      </c>
      <c r="G765" s="832" t="s">
        <v>1790</v>
      </c>
      <c r="H765" s="832" t="s">
        <v>583</v>
      </c>
      <c r="I765" s="832" t="s">
        <v>1791</v>
      </c>
      <c r="J765" s="832" t="s">
        <v>1792</v>
      </c>
      <c r="K765" s="832" t="s">
        <v>1793</v>
      </c>
      <c r="L765" s="835">
        <v>79.849999999999994</v>
      </c>
      <c r="M765" s="835">
        <v>239.54999999999998</v>
      </c>
      <c r="N765" s="832">
        <v>3</v>
      </c>
      <c r="O765" s="836">
        <v>1</v>
      </c>
      <c r="P765" s="835">
        <v>239.54999999999998</v>
      </c>
      <c r="Q765" s="837">
        <v>1</v>
      </c>
      <c r="R765" s="832">
        <v>3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11</v>
      </c>
      <c r="B766" s="832" t="s">
        <v>1183</v>
      </c>
      <c r="C766" s="832" t="s">
        <v>1189</v>
      </c>
      <c r="D766" s="833" t="s">
        <v>2119</v>
      </c>
      <c r="E766" s="834" t="s">
        <v>1200</v>
      </c>
      <c r="F766" s="832" t="s">
        <v>1184</v>
      </c>
      <c r="G766" s="832" t="s">
        <v>1273</v>
      </c>
      <c r="H766" s="832" t="s">
        <v>583</v>
      </c>
      <c r="I766" s="832" t="s">
        <v>1277</v>
      </c>
      <c r="J766" s="832" t="s">
        <v>1278</v>
      </c>
      <c r="K766" s="832" t="s">
        <v>1279</v>
      </c>
      <c r="L766" s="835">
        <v>70.48</v>
      </c>
      <c r="M766" s="835">
        <v>1480.0800000000002</v>
      </c>
      <c r="N766" s="832">
        <v>21</v>
      </c>
      <c r="O766" s="836">
        <v>14</v>
      </c>
      <c r="P766" s="835">
        <v>704.80000000000007</v>
      </c>
      <c r="Q766" s="837">
        <v>0.47619047619047616</v>
      </c>
      <c r="R766" s="832">
        <v>10</v>
      </c>
      <c r="S766" s="837">
        <v>0.47619047619047616</v>
      </c>
      <c r="T766" s="836">
        <v>6</v>
      </c>
      <c r="U766" s="838">
        <v>0.42857142857142855</v>
      </c>
    </row>
    <row r="767" spans="1:21" ht="14.4" customHeight="1" x14ac:dyDescent="0.3">
      <c r="A767" s="831">
        <v>11</v>
      </c>
      <c r="B767" s="832" t="s">
        <v>1183</v>
      </c>
      <c r="C767" s="832" t="s">
        <v>1189</v>
      </c>
      <c r="D767" s="833" t="s">
        <v>2119</v>
      </c>
      <c r="E767" s="834" t="s">
        <v>1200</v>
      </c>
      <c r="F767" s="832" t="s">
        <v>1184</v>
      </c>
      <c r="G767" s="832" t="s">
        <v>1273</v>
      </c>
      <c r="H767" s="832" t="s">
        <v>583</v>
      </c>
      <c r="I767" s="832" t="s">
        <v>2031</v>
      </c>
      <c r="J767" s="832" t="s">
        <v>1278</v>
      </c>
      <c r="K767" s="832" t="s">
        <v>2032</v>
      </c>
      <c r="L767" s="835">
        <v>35.25</v>
      </c>
      <c r="M767" s="835">
        <v>105.75</v>
      </c>
      <c r="N767" s="832">
        <v>3</v>
      </c>
      <c r="O767" s="836">
        <v>2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11</v>
      </c>
      <c r="B768" s="832" t="s">
        <v>1183</v>
      </c>
      <c r="C768" s="832" t="s">
        <v>1189</v>
      </c>
      <c r="D768" s="833" t="s">
        <v>2119</v>
      </c>
      <c r="E768" s="834" t="s">
        <v>1200</v>
      </c>
      <c r="F768" s="832" t="s">
        <v>1184</v>
      </c>
      <c r="G768" s="832" t="s">
        <v>2033</v>
      </c>
      <c r="H768" s="832" t="s">
        <v>583</v>
      </c>
      <c r="I768" s="832" t="s">
        <v>2034</v>
      </c>
      <c r="J768" s="832" t="s">
        <v>2035</v>
      </c>
      <c r="K768" s="832" t="s">
        <v>2036</v>
      </c>
      <c r="L768" s="835">
        <v>923.74</v>
      </c>
      <c r="M768" s="835">
        <v>2771.2200000000003</v>
      </c>
      <c r="N768" s="832">
        <v>3</v>
      </c>
      <c r="O768" s="836">
        <v>2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11</v>
      </c>
      <c r="B769" s="832" t="s">
        <v>1183</v>
      </c>
      <c r="C769" s="832" t="s">
        <v>1189</v>
      </c>
      <c r="D769" s="833" t="s">
        <v>2119</v>
      </c>
      <c r="E769" s="834" t="s">
        <v>1200</v>
      </c>
      <c r="F769" s="832" t="s">
        <v>1184</v>
      </c>
      <c r="G769" s="832" t="s">
        <v>1293</v>
      </c>
      <c r="H769" s="832" t="s">
        <v>583</v>
      </c>
      <c r="I769" s="832" t="s">
        <v>1294</v>
      </c>
      <c r="J769" s="832" t="s">
        <v>1295</v>
      </c>
      <c r="K769" s="832" t="s">
        <v>1296</v>
      </c>
      <c r="L769" s="835">
        <v>159.71</v>
      </c>
      <c r="M769" s="835">
        <v>958.26</v>
      </c>
      <c r="N769" s="832">
        <v>6</v>
      </c>
      <c r="O769" s="836">
        <v>2</v>
      </c>
      <c r="P769" s="835">
        <v>958.26</v>
      </c>
      <c r="Q769" s="837">
        <v>1</v>
      </c>
      <c r="R769" s="832">
        <v>6</v>
      </c>
      <c r="S769" s="837">
        <v>1</v>
      </c>
      <c r="T769" s="836">
        <v>2</v>
      </c>
      <c r="U769" s="838">
        <v>1</v>
      </c>
    </row>
    <row r="770" spans="1:21" ht="14.4" customHeight="1" x14ac:dyDescent="0.3">
      <c r="A770" s="831">
        <v>11</v>
      </c>
      <c r="B770" s="832" t="s">
        <v>1183</v>
      </c>
      <c r="C770" s="832" t="s">
        <v>1189</v>
      </c>
      <c r="D770" s="833" t="s">
        <v>2119</v>
      </c>
      <c r="E770" s="834" t="s">
        <v>1200</v>
      </c>
      <c r="F770" s="832" t="s">
        <v>1184</v>
      </c>
      <c r="G770" s="832" t="s">
        <v>1508</v>
      </c>
      <c r="H770" s="832" t="s">
        <v>583</v>
      </c>
      <c r="I770" s="832" t="s">
        <v>1512</v>
      </c>
      <c r="J770" s="832" t="s">
        <v>1510</v>
      </c>
      <c r="K770" s="832" t="s">
        <v>1513</v>
      </c>
      <c r="L770" s="835">
        <v>91.78</v>
      </c>
      <c r="M770" s="835">
        <v>1101.3600000000001</v>
      </c>
      <c r="N770" s="832">
        <v>12</v>
      </c>
      <c r="O770" s="836">
        <v>6</v>
      </c>
      <c r="P770" s="835">
        <v>642.46</v>
      </c>
      <c r="Q770" s="837">
        <v>0.58333333333333326</v>
      </c>
      <c r="R770" s="832">
        <v>7</v>
      </c>
      <c r="S770" s="837">
        <v>0.58333333333333337</v>
      </c>
      <c r="T770" s="836">
        <v>3</v>
      </c>
      <c r="U770" s="838">
        <v>0.5</v>
      </c>
    </row>
    <row r="771" spans="1:21" ht="14.4" customHeight="1" x14ac:dyDescent="0.3">
      <c r="A771" s="831">
        <v>11</v>
      </c>
      <c r="B771" s="832" t="s">
        <v>1183</v>
      </c>
      <c r="C771" s="832" t="s">
        <v>1189</v>
      </c>
      <c r="D771" s="833" t="s">
        <v>2119</v>
      </c>
      <c r="E771" s="834" t="s">
        <v>1200</v>
      </c>
      <c r="F771" s="832" t="s">
        <v>1184</v>
      </c>
      <c r="G771" s="832" t="s">
        <v>1606</v>
      </c>
      <c r="H771" s="832" t="s">
        <v>583</v>
      </c>
      <c r="I771" s="832" t="s">
        <v>1607</v>
      </c>
      <c r="J771" s="832" t="s">
        <v>835</v>
      </c>
      <c r="K771" s="832" t="s">
        <v>1608</v>
      </c>
      <c r="L771" s="835">
        <v>48.09</v>
      </c>
      <c r="M771" s="835">
        <v>48.09</v>
      </c>
      <c r="N771" s="832">
        <v>1</v>
      </c>
      <c r="O771" s="836">
        <v>1</v>
      </c>
      <c r="P771" s="835"/>
      <c r="Q771" s="837">
        <v>0</v>
      </c>
      <c r="R771" s="832"/>
      <c r="S771" s="837">
        <v>0</v>
      </c>
      <c r="T771" s="836"/>
      <c r="U771" s="838">
        <v>0</v>
      </c>
    </row>
    <row r="772" spans="1:21" ht="14.4" customHeight="1" x14ac:dyDescent="0.3">
      <c r="A772" s="831">
        <v>11</v>
      </c>
      <c r="B772" s="832" t="s">
        <v>1183</v>
      </c>
      <c r="C772" s="832" t="s">
        <v>1189</v>
      </c>
      <c r="D772" s="833" t="s">
        <v>2119</v>
      </c>
      <c r="E772" s="834" t="s">
        <v>1200</v>
      </c>
      <c r="F772" s="832" t="s">
        <v>1184</v>
      </c>
      <c r="G772" s="832" t="s">
        <v>1305</v>
      </c>
      <c r="H772" s="832" t="s">
        <v>618</v>
      </c>
      <c r="I772" s="832" t="s">
        <v>1843</v>
      </c>
      <c r="J772" s="832" t="s">
        <v>1160</v>
      </c>
      <c r="K772" s="832" t="s">
        <v>1844</v>
      </c>
      <c r="L772" s="835">
        <v>46.99</v>
      </c>
      <c r="M772" s="835">
        <v>46.99</v>
      </c>
      <c r="N772" s="832">
        <v>1</v>
      </c>
      <c r="O772" s="836">
        <v>1</v>
      </c>
      <c r="P772" s="835">
        <v>46.99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11</v>
      </c>
      <c r="B773" s="832" t="s">
        <v>1183</v>
      </c>
      <c r="C773" s="832" t="s">
        <v>1189</v>
      </c>
      <c r="D773" s="833" t="s">
        <v>2119</v>
      </c>
      <c r="E773" s="834" t="s">
        <v>1200</v>
      </c>
      <c r="F773" s="832" t="s">
        <v>1184</v>
      </c>
      <c r="G773" s="832" t="s">
        <v>1229</v>
      </c>
      <c r="H773" s="832" t="s">
        <v>618</v>
      </c>
      <c r="I773" s="832" t="s">
        <v>1027</v>
      </c>
      <c r="J773" s="832" t="s">
        <v>652</v>
      </c>
      <c r="K773" s="832" t="s">
        <v>1028</v>
      </c>
      <c r="L773" s="835">
        <v>368.16</v>
      </c>
      <c r="M773" s="835">
        <v>736.32</v>
      </c>
      <c r="N773" s="832">
        <v>2</v>
      </c>
      <c r="O773" s="836">
        <v>1</v>
      </c>
      <c r="P773" s="835">
        <v>736.32</v>
      </c>
      <c r="Q773" s="837">
        <v>1</v>
      </c>
      <c r="R773" s="832">
        <v>2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11</v>
      </c>
      <c r="B774" s="832" t="s">
        <v>1183</v>
      </c>
      <c r="C774" s="832" t="s">
        <v>1189</v>
      </c>
      <c r="D774" s="833" t="s">
        <v>2119</v>
      </c>
      <c r="E774" s="834" t="s">
        <v>1200</v>
      </c>
      <c r="F774" s="832" t="s">
        <v>1184</v>
      </c>
      <c r="G774" s="832" t="s">
        <v>1229</v>
      </c>
      <c r="H774" s="832" t="s">
        <v>618</v>
      </c>
      <c r="I774" s="832" t="s">
        <v>1029</v>
      </c>
      <c r="J774" s="832" t="s">
        <v>652</v>
      </c>
      <c r="K774" s="832" t="s">
        <v>1030</v>
      </c>
      <c r="L774" s="835">
        <v>736.33</v>
      </c>
      <c r="M774" s="835">
        <v>9572.2900000000009</v>
      </c>
      <c r="N774" s="832">
        <v>13</v>
      </c>
      <c r="O774" s="836">
        <v>7</v>
      </c>
      <c r="P774" s="835">
        <v>5890.64</v>
      </c>
      <c r="Q774" s="837">
        <v>0.61538461538461531</v>
      </c>
      <c r="R774" s="832">
        <v>8</v>
      </c>
      <c r="S774" s="837">
        <v>0.61538461538461542</v>
      </c>
      <c r="T774" s="836">
        <v>4</v>
      </c>
      <c r="U774" s="838">
        <v>0.5714285714285714</v>
      </c>
    </row>
    <row r="775" spans="1:21" ht="14.4" customHeight="1" x14ac:dyDescent="0.3">
      <c r="A775" s="831">
        <v>11</v>
      </c>
      <c r="B775" s="832" t="s">
        <v>1183</v>
      </c>
      <c r="C775" s="832" t="s">
        <v>1189</v>
      </c>
      <c r="D775" s="833" t="s">
        <v>2119</v>
      </c>
      <c r="E775" s="834" t="s">
        <v>1200</v>
      </c>
      <c r="F775" s="832" t="s">
        <v>1184</v>
      </c>
      <c r="G775" s="832" t="s">
        <v>1229</v>
      </c>
      <c r="H775" s="832" t="s">
        <v>618</v>
      </c>
      <c r="I775" s="832" t="s">
        <v>1033</v>
      </c>
      <c r="J775" s="832" t="s">
        <v>652</v>
      </c>
      <c r="K775" s="832" t="s">
        <v>1034</v>
      </c>
      <c r="L775" s="835">
        <v>490.89</v>
      </c>
      <c r="M775" s="835">
        <v>2945.3399999999997</v>
      </c>
      <c r="N775" s="832">
        <v>6</v>
      </c>
      <c r="O775" s="836">
        <v>2.5</v>
      </c>
      <c r="P775" s="835">
        <v>490.89</v>
      </c>
      <c r="Q775" s="837">
        <v>0.16666666666666669</v>
      </c>
      <c r="R775" s="832">
        <v>1</v>
      </c>
      <c r="S775" s="837">
        <v>0.16666666666666666</v>
      </c>
      <c r="T775" s="836">
        <v>1</v>
      </c>
      <c r="U775" s="838">
        <v>0.4</v>
      </c>
    </row>
    <row r="776" spans="1:21" ht="14.4" customHeight="1" x14ac:dyDescent="0.3">
      <c r="A776" s="831">
        <v>11</v>
      </c>
      <c r="B776" s="832" t="s">
        <v>1183</v>
      </c>
      <c r="C776" s="832" t="s">
        <v>1189</v>
      </c>
      <c r="D776" s="833" t="s">
        <v>2119</v>
      </c>
      <c r="E776" s="834" t="s">
        <v>1200</v>
      </c>
      <c r="F776" s="832" t="s">
        <v>1184</v>
      </c>
      <c r="G776" s="832" t="s">
        <v>1229</v>
      </c>
      <c r="H776" s="832" t="s">
        <v>618</v>
      </c>
      <c r="I776" s="832" t="s">
        <v>1025</v>
      </c>
      <c r="J776" s="832" t="s">
        <v>652</v>
      </c>
      <c r="K776" s="832" t="s">
        <v>1026</v>
      </c>
      <c r="L776" s="835">
        <v>923.74</v>
      </c>
      <c r="M776" s="835">
        <v>923.74</v>
      </c>
      <c r="N776" s="832">
        <v>1</v>
      </c>
      <c r="O776" s="836">
        <v>1</v>
      </c>
      <c r="P776" s="835">
        <v>923.74</v>
      </c>
      <c r="Q776" s="837">
        <v>1</v>
      </c>
      <c r="R776" s="832">
        <v>1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11</v>
      </c>
      <c r="B777" s="832" t="s">
        <v>1183</v>
      </c>
      <c r="C777" s="832" t="s">
        <v>1189</v>
      </c>
      <c r="D777" s="833" t="s">
        <v>2119</v>
      </c>
      <c r="E777" s="834" t="s">
        <v>1200</v>
      </c>
      <c r="F777" s="832" t="s">
        <v>1184</v>
      </c>
      <c r="G777" s="832" t="s">
        <v>1240</v>
      </c>
      <c r="H777" s="832" t="s">
        <v>583</v>
      </c>
      <c r="I777" s="832" t="s">
        <v>1373</v>
      </c>
      <c r="J777" s="832" t="s">
        <v>627</v>
      </c>
      <c r="K777" s="832" t="s">
        <v>1374</v>
      </c>
      <c r="L777" s="835">
        <v>17.62</v>
      </c>
      <c r="M777" s="835">
        <v>35.24</v>
      </c>
      <c r="N777" s="832">
        <v>2</v>
      </c>
      <c r="O777" s="836">
        <v>1.5</v>
      </c>
      <c r="P777" s="835">
        <v>17.62</v>
      </c>
      <c r="Q777" s="837">
        <v>0.5</v>
      </c>
      <c r="R777" s="832">
        <v>1</v>
      </c>
      <c r="S777" s="837">
        <v>0.5</v>
      </c>
      <c r="T777" s="836">
        <v>1</v>
      </c>
      <c r="U777" s="838">
        <v>0.66666666666666663</v>
      </c>
    </row>
    <row r="778" spans="1:21" ht="14.4" customHeight="1" x14ac:dyDescent="0.3">
      <c r="A778" s="831">
        <v>11</v>
      </c>
      <c r="B778" s="832" t="s">
        <v>1183</v>
      </c>
      <c r="C778" s="832" t="s">
        <v>1189</v>
      </c>
      <c r="D778" s="833" t="s">
        <v>2119</v>
      </c>
      <c r="E778" s="834" t="s">
        <v>1200</v>
      </c>
      <c r="F778" s="832" t="s">
        <v>1184</v>
      </c>
      <c r="G778" s="832" t="s">
        <v>1240</v>
      </c>
      <c r="H778" s="832" t="s">
        <v>583</v>
      </c>
      <c r="I778" s="832" t="s">
        <v>1253</v>
      </c>
      <c r="J778" s="832" t="s">
        <v>627</v>
      </c>
      <c r="K778" s="832" t="s">
        <v>1254</v>
      </c>
      <c r="L778" s="835">
        <v>35.25</v>
      </c>
      <c r="M778" s="835">
        <v>105.75</v>
      </c>
      <c r="N778" s="832">
        <v>3</v>
      </c>
      <c r="O778" s="836">
        <v>3</v>
      </c>
      <c r="P778" s="835">
        <v>105.75</v>
      </c>
      <c r="Q778" s="837">
        <v>1</v>
      </c>
      <c r="R778" s="832">
        <v>3</v>
      </c>
      <c r="S778" s="837">
        <v>1</v>
      </c>
      <c r="T778" s="836">
        <v>3</v>
      </c>
      <c r="U778" s="838">
        <v>1</v>
      </c>
    </row>
    <row r="779" spans="1:21" ht="14.4" customHeight="1" x14ac:dyDescent="0.3">
      <c r="A779" s="831">
        <v>11</v>
      </c>
      <c r="B779" s="832" t="s">
        <v>1183</v>
      </c>
      <c r="C779" s="832" t="s">
        <v>1189</v>
      </c>
      <c r="D779" s="833" t="s">
        <v>2119</v>
      </c>
      <c r="E779" s="834" t="s">
        <v>1200</v>
      </c>
      <c r="F779" s="832" t="s">
        <v>1184</v>
      </c>
      <c r="G779" s="832" t="s">
        <v>1240</v>
      </c>
      <c r="H779" s="832" t="s">
        <v>583</v>
      </c>
      <c r="I779" s="832" t="s">
        <v>1536</v>
      </c>
      <c r="J779" s="832" t="s">
        <v>627</v>
      </c>
      <c r="K779" s="832" t="s">
        <v>1537</v>
      </c>
      <c r="L779" s="835">
        <v>17.62</v>
      </c>
      <c r="M779" s="835">
        <v>17.62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11</v>
      </c>
      <c r="B780" s="832" t="s">
        <v>1183</v>
      </c>
      <c r="C780" s="832" t="s">
        <v>1189</v>
      </c>
      <c r="D780" s="833" t="s">
        <v>2119</v>
      </c>
      <c r="E780" s="834" t="s">
        <v>1200</v>
      </c>
      <c r="F780" s="832" t="s">
        <v>1184</v>
      </c>
      <c r="G780" s="832" t="s">
        <v>1230</v>
      </c>
      <c r="H780" s="832" t="s">
        <v>618</v>
      </c>
      <c r="I780" s="832" t="s">
        <v>1065</v>
      </c>
      <c r="J780" s="832" t="s">
        <v>681</v>
      </c>
      <c r="K780" s="832" t="s">
        <v>683</v>
      </c>
      <c r="L780" s="835">
        <v>0</v>
      </c>
      <c r="M780" s="835">
        <v>0</v>
      </c>
      <c r="N780" s="832">
        <v>7</v>
      </c>
      <c r="O780" s="836">
        <v>5</v>
      </c>
      <c r="P780" s="835">
        <v>0</v>
      </c>
      <c r="Q780" s="837"/>
      <c r="R780" s="832">
        <v>6</v>
      </c>
      <c r="S780" s="837">
        <v>0.8571428571428571</v>
      </c>
      <c r="T780" s="836">
        <v>4</v>
      </c>
      <c r="U780" s="838">
        <v>0.8</v>
      </c>
    </row>
    <row r="781" spans="1:21" ht="14.4" customHeight="1" x14ac:dyDescent="0.3">
      <c r="A781" s="831">
        <v>11</v>
      </c>
      <c r="B781" s="832" t="s">
        <v>1183</v>
      </c>
      <c r="C781" s="832" t="s">
        <v>1189</v>
      </c>
      <c r="D781" s="833" t="s">
        <v>2119</v>
      </c>
      <c r="E781" s="834" t="s">
        <v>1200</v>
      </c>
      <c r="F781" s="832" t="s">
        <v>1184</v>
      </c>
      <c r="G781" s="832" t="s">
        <v>1375</v>
      </c>
      <c r="H781" s="832" t="s">
        <v>583</v>
      </c>
      <c r="I781" s="832" t="s">
        <v>2037</v>
      </c>
      <c r="J781" s="832" t="s">
        <v>2038</v>
      </c>
      <c r="K781" s="832" t="s">
        <v>2039</v>
      </c>
      <c r="L781" s="835">
        <v>313.2</v>
      </c>
      <c r="M781" s="835">
        <v>313.2</v>
      </c>
      <c r="N781" s="832">
        <v>1</v>
      </c>
      <c r="O781" s="836">
        <v>1</v>
      </c>
      <c r="P781" s="835">
        <v>313.2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11</v>
      </c>
      <c r="B782" s="832" t="s">
        <v>1183</v>
      </c>
      <c r="C782" s="832" t="s">
        <v>1189</v>
      </c>
      <c r="D782" s="833" t="s">
        <v>2119</v>
      </c>
      <c r="E782" s="834" t="s">
        <v>1200</v>
      </c>
      <c r="F782" s="832" t="s">
        <v>1184</v>
      </c>
      <c r="G782" s="832" t="s">
        <v>1375</v>
      </c>
      <c r="H782" s="832" t="s">
        <v>583</v>
      </c>
      <c r="I782" s="832" t="s">
        <v>2040</v>
      </c>
      <c r="J782" s="832" t="s">
        <v>2038</v>
      </c>
      <c r="K782" s="832" t="s">
        <v>1793</v>
      </c>
      <c r="L782" s="835">
        <v>46.99</v>
      </c>
      <c r="M782" s="835">
        <v>46.99</v>
      </c>
      <c r="N782" s="832">
        <v>1</v>
      </c>
      <c r="O782" s="836">
        <v>1</v>
      </c>
      <c r="P782" s="835">
        <v>46.99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11</v>
      </c>
      <c r="B783" s="832" t="s">
        <v>1183</v>
      </c>
      <c r="C783" s="832" t="s">
        <v>1189</v>
      </c>
      <c r="D783" s="833" t="s">
        <v>2119</v>
      </c>
      <c r="E783" s="834" t="s">
        <v>1200</v>
      </c>
      <c r="F783" s="832" t="s">
        <v>1184</v>
      </c>
      <c r="G783" s="832" t="s">
        <v>1317</v>
      </c>
      <c r="H783" s="832" t="s">
        <v>583</v>
      </c>
      <c r="I783" s="832" t="s">
        <v>1667</v>
      </c>
      <c r="J783" s="832" t="s">
        <v>1550</v>
      </c>
      <c r="K783" s="832" t="s">
        <v>1668</v>
      </c>
      <c r="L783" s="835">
        <v>50.32</v>
      </c>
      <c r="M783" s="835">
        <v>50.32</v>
      </c>
      <c r="N783" s="832">
        <v>1</v>
      </c>
      <c r="O783" s="836">
        <v>1</v>
      </c>
      <c r="P783" s="835"/>
      <c r="Q783" s="837">
        <v>0</v>
      </c>
      <c r="R783" s="832"/>
      <c r="S783" s="837">
        <v>0</v>
      </c>
      <c r="T783" s="836"/>
      <c r="U783" s="838">
        <v>0</v>
      </c>
    </row>
    <row r="784" spans="1:21" ht="14.4" customHeight="1" x14ac:dyDescent="0.3">
      <c r="A784" s="831">
        <v>11</v>
      </c>
      <c r="B784" s="832" t="s">
        <v>1183</v>
      </c>
      <c r="C784" s="832" t="s">
        <v>1189</v>
      </c>
      <c r="D784" s="833" t="s">
        <v>2119</v>
      </c>
      <c r="E784" s="834" t="s">
        <v>1200</v>
      </c>
      <c r="F784" s="832" t="s">
        <v>1184</v>
      </c>
      <c r="G784" s="832" t="s">
        <v>1317</v>
      </c>
      <c r="H784" s="832" t="s">
        <v>583</v>
      </c>
      <c r="I784" s="832" t="s">
        <v>2041</v>
      </c>
      <c r="J784" s="832" t="s">
        <v>1550</v>
      </c>
      <c r="K784" s="832" t="s">
        <v>2042</v>
      </c>
      <c r="L784" s="835">
        <v>16.77</v>
      </c>
      <c r="M784" s="835">
        <v>16.77</v>
      </c>
      <c r="N784" s="832">
        <v>1</v>
      </c>
      <c r="O784" s="836">
        <v>1</v>
      </c>
      <c r="P784" s="835">
        <v>16.77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" customHeight="1" x14ac:dyDescent="0.3">
      <c r="A785" s="831">
        <v>11</v>
      </c>
      <c r="B785" s="832" t="s">
        <v>1183</v>
      </c>
      <c r="C785" s="832" t="s">
        <v>1189</v>
      </c>
      <c r="D785" s="833" t="s">
        <v>2119</v>
      </c>
      <c r="E785" s="834" t="s">
        <v>1200</v>
      </c>
      <c r="F785" s="832" t="s">
        <v>1185</v>
      </c>
      <c r="G785" s="832" t="s">
        <v>1321</v>
      </c>
      <c r="H785" s="832" t="s">
        <v>583</v>
      </c>
      <c r="I785" s="832" t="s">
        <v>2043</v>
      </c>
      <c r="J785" s="832" t="s">
        <v>1465</v>
      </c>
      <c r="K785" s="832"/>
      <c r="L785" s="835">
        <v>0</v>
      </c>
      <c r="M785" s="835">
        <v>0</v>
      </c>
      <c r="N785" s="832">
        <v>1</v>
      </c>
      <c r="O785" s="836">
        <v>1</v>
      </c>
      <c r="P785" s="835">
        <v>0</v>
      </c>
      <c r="Q785" s="837"/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11</v>
      </c>
      <c r="B786" s="832" t="s">
        <v>1183</v>
      </c>
      <c r="C786" s="832" t="s">
        <v>1189</v>
      </c>
      <c r="D786" s="833" t="s">
        <v>2119</v>
      </c>
      <c r="E786" s="834" t="s">
        <v>1200</v>
      </c>
      <c r="F786" s="832" t="s">
        <v>1186</v>
      </c>
      <c r="G786" s="832" t="s">
        <v>1321</v>
      </c>
      <c r="H786" s="832" t="s">
        <v>583</v>
      </c>
      <c r="I786" s="832" t="s">
        <v>1981</v>
      </c>
      <c r="J786" s="832" t="s">
        <v>1982</v>
      </c>
      <c r="K786" s="832" t="s">
        <v>1949</v>
      </c>
      <c r="L786" s="835">
        <v>0</v>
      </c>
      <c r="M786" s="835">
        <v>0</v>
      </c>
      <c r="N786" s="832">
        <v>1</v>
      </c>
      <c r="O786" s="836">
        <v>1</v>
      </c>
      <c r="P786" s="835"/>
      <c r="Q786" s="837"/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11</v>
      </c>
      <c r="B787" s="832" t="s">
        <v>1183</v>
      </c>
      <c r="C787" s="832" t="s">
        <v>1189</v>
      </c>
      <c r="D787" s="833" t="s">
        <v>2119</v>
      </c>
      <c r="E787" s="834" t="s">
        <v>1200</v>
      </c>
      <c r="F787" s="832" t="s">
        <v>1186</v>
      </c>
      <c r="G787" s="832" t="s">
        <v>1321</v>
      </c>
      <c r="H787" s="832" t="s">
        <v>583</v>
      </c>
      <c r="I787" s="832" t="s">
        <v>1322</v>
      </c>
      <c r="J787" s="832" t="s">
        <v>1323</v>
      </c>
      <c r="K787" s="832" t="s">
        <v>1324</v>
      </c>
      <c r="L787" s="835">
        <v>0</v>
      </c>
      <c r="M787" s="835">
        <v>0</v>
      </c>
      <c r="N787" s="832">
        <v>71</v>
      </c>
      <c r="O787" s="836">
        <v>71</v>
      </c>
      <c r="P787" s="835"/>
      <c r="Q787" s="837"/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11</v>
      </c>
      <c r="B788" s="832" t="s">
        <v>1183</v>
      </c>
      <c r="C788" s="832" t="s">
        <v>1189</v>
      </c>
      <c r="D788" s="833" t="s">
        <v>2119</v>
      </c>
      <c r="E788" s="834" t="s">
        <v>1200</v>
      </c>
      <c r="F788" s="832" t="s">
        <v>1186</v>
      </c>
      <c r="G788" s="832" t="s">
        <v>1392</v>
      </c>
      <c r="H788" s="832" t="s">
        <v>583</v>
      </c>
      <c r="I788" s="832" t="s">
        <v>1393</v>
      </c>
      <c r="J788" s="832" t="s">
        <v>1394</v>
      </c>
      <c r="K788" s="832" t="s">
        <v>1395</v>
      </c>
      <c r="L788" s="835">
        <v>0</v>
      </c>
      <c r="M788" s="835">
        <v>0</v>
      </c>
      <c r="N788" s="832">
        <v>12</v>
      </c>
      <c r="O788" s="836">
        <v>12</v>
      </c>
      <c r="P788" s="835"/>
      <c r="Q788" s="837"/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11</v>
      </c>
      <c r="B789" s="832" t="s">
        <v>1183</v>
      </c>
      <c r="C789" s="832" t="s">
        <v>1189</v>
      </c>
      <c r="D789" s="833" t="s">
        <v>2119</v>
      </c>
      <c r="E789" s="834" t="s">
        <v>1200</v>
      </c>
      <c r="F789" s="832" t="s">
        <v>1186</v>
      </c>
      <c r="G789" s="832" t="s">
        <v>1222</v>
      </c>
      <c r="H789" s="832" t="s">
        <v>583</v>
      </c>
      <c r="I789" s="832" t="s">
        <v>1234</v>
      </c>
      <c r="J789" s="832" t="s">
        <v>1235</v>
      </c>
      <c r="K789" s="832" t="s">
        <v>1236</v>
      </c>
      <c r="L789" s="835">
        <v>748.12</v>
      </c>
      <c r="M789" s="835">
        <v>748.12</v>
      </c>
      <c r="N789" s="832">
        <v>1</v>
      </c>
      <c r="O789" s="836">
        <v>1</v>
      </c>
      <c r="P789" s="835">
        <v>748.12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11</v>
      </c>
      <c r="B790" s="832" t="s">
        <v>1183</v>
      </c>
      <c r="C790" s="832" t="s">
        <v>1189</v>
      </c>
      <c r="D790" s="833" t="s">
        <v>2119</v>
      </c>
      <c r="E790" s="834" t="s">
        <v>1200</v>
      </c>
      <c r="F790" s="832" t="s">
        <v>1186</v>
      </c>
      <c r="G790" s="832" t="s">
        <v>1222</v>
      </c>
      <c r="H790" s="832" t="s">
        <v>583</v>
      </c>
      <c r="I790" s="832" t="s">
        <v>1226</v>
      </c>
      <c r="J790" s="832" t="s">
        <v>1227</v>
      </c>
      <c r="K790" s="832" t="s">
        <v>1228</v>
      </c>
      <c r="L790" s="835">
        <v>971.25</v>
      </c>
      <c r="M790" s="835">
        <v>971.25</v>
      </c>
      <c r="N790" s="832">
        <v>1</v>
      </c>
      <c r="O790" s="836">
        <v>1</v>
      </c>
      <c r="P790" s="835">
        <v>971.25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11</v>
      </c>
      <c r="B791" s="832" t="s">
        <v>1183</v>
      </c>
      <c r="C791" s="832" t="s">
        <v>1189</v>
      </c>
      <c r="D791" s="833" t="s">
        <v>2119</v>
      </c>
      <c r="E791" s="834" t="s">
        <v>1200</v>
      </c>
      <c r="F791" s="832" t="s">
        <v>1186</v>
      </c>
      <c r="G791" s="832" t="s">
        <v>1222</v>
      </c>
      <c r="H791" s="832" t="s">
        <v>583</v>
      </c>
      <c r="I791" s="832" t="s">
        <v>1402</v>
      </c>
      <c r="J791" s="832" t="s">
        <v>1403</v>
      </c>
      <c r="K791" s="832" t="s">
        <v>1404</v>
      </c>
      <c r="L791" s="835">
        <v>180</v>
      </c>
      <c r="M791" s="835">
        <v>360</v>
      </c>
      <c r="N791" s="832">
        <v>2</v>
      </c>
      <c r="O791" s="836">
        <v>2</v>
      </c>
      <c r="P791" s="835">
        <v>180</v>
      </c>
      <c r="Q791" s="837">
        <v>0.5</v>
      </c>
      <c r="R791" s="832">
        <v>1</v>
      </c>
      <c r="S791" s="837">
        <v>0.5</v>
      </c>
      <c r="T791" s="836">
        <v>1</v>
      </c>
      <c r="U791" s="838">
        <v>0.5</v>
      </c>
    </row>
    <row r="792" spans="1:21" ht="14.4" customHeight="1" x14ac:dyDescent="0.3">
      <c r="A792" s="831">
        <v>11</v>
      </c>
      <c r="B792" s="832" t="s">
        <v>1183</v>
      </c>
      <c r="C792" s="832" t="s">
        <v>1189</v>
      </c>
      <c r="D792" s="833" t="s">
        <v>2119</v>
      </c>
      <c r="E792" s="834" t="s">
        <v>1200</v>
      </c>
      <c r="F792" s="832" t="s">
        <v>1186</v>
      </c>
      <c r="G792" s="832" t="s">
        <v>1222</v>
      </c>
      <c r="H792" s="832" t="s">
        <v>583</v>
      </c>
      <c r="I792" s="832" t="s">
        <v>1417</v>
      </c>
      <c r="J792" s="832" t="s">
        <v>1418</v>
      </c>
      <c r="K792" s="832" t="s">
        <v>1419</v>
      </c>
      <c r="L792" s="835">
        <v>1600</v>
      </c>
      <c r="M792" s="835">
        <v>1600</v>
      </c>
      <c r="N792" s="832">
        <v>1</v>
      </c>
      <c r="O792" s="836">
        <v>1</v>
      </c>
      <c r="P792" s="835">
        <v>1600</v>
      </c>
      <c r="Q792" s="837">
        <v>1</v>
      </c>
      <c r="R792" s="832">
        <v>1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11</v>
      </c>
      <c r="B793" s="832" t="s">
        <v>1183</v>
      </c>
      <c r="C793" s="832" t="s">
        <v>1189</v>
      </c>
      <c r="D793" s="833" t="s">
        <v>2119</v>
      </c>
      <c r="E793" s="834" t="s">
        <v>1200</v>
      </c>
      <c r="F793" s="832" t="s">
        <v>1186</v>
      </c>
      <c r="G793" s="832" t="s">
        <v>1222</v>
      </c>
      <c r="H793" s="832" t="s">
        <v>583</v>
      </c>
      <c r="I793" s="832" t="s">
        <v>1261</v>
      </c>
      <c r="J793" s="832" t="s">
        <v>1262</v>
      </c>
      <c r="K793" s="832" t="s">
        <v>1263</v>
      </c>
      <c r="L793" s="835">
        <v>1000</v>
      </c>
      <c r="M793" s="835">
        <v>1000</v>
      </c>
      <c r="N793" s="832">
        <v>1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11</v>
      </c>
      <c r="B794" s="832" t="s">
        <v>1183</v>
      </c>
      <c r="C794" s="832" t="s">
        <v>1189</v>
      </c>
      <c r="D794" s="833" t="s">
        <v>2119</v>
      </c>
      <c r="E794" s="834" t="s">
        <v>1200</v>
      </c>
      <c r="F794" s="832" t="s">
        <v>1186</v>
      </c>
      <c r="G794" s="832" t="s">
        <v>1222</v>
      </c>
      <c r="H794" s="832" t="s">
        <v>583</v>
      </c>
      <c r="I794" s="832" t="s">
        <v>1964</v>
      </c>
      <c r="J794" s="832" t="s">
        <v>1965</v>
      </c>
      <c r="K794" s="832"/>
      <c r="L794" s="835">
        <v>705.67</v>
      </c>
      <c r="M794" s="835">
        <v>705.67</v>
      </c>
      <c r="N794" s="832">
        <v>1</v>
      </c>
      <c r="O794" s="836">
        <v>1</v>
      </c>
      <c r="P794" s="835">
        <v>705.67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11</v>
      </c>
      <c r="B795" s="832" t="s">
        <v>1183</v>
      </c>
      <c r="C795" s="832" t="s">
        <v>1189</v>
      </c>
      <c r="D795" s="833" t="s">
        <v>2119</v>
      </c>
      <c r="E795" s="834" t="s">
        <v>1200</v>
      </c>
      <c r="F795" s="832" t="s">
        <v>1186</v>
      </c>
      <c r="G795" s="832" t="s">
        <v>1222</v>
      </c>
      <c r="H795" s="832" t="s">
        <v>583</v>
      </c>
      <c r="I795" s="832" t="s">
        <v>1732</v>
      </c>
      <c r="J795" s="832" t="s">
        <v>1733</v>
      </c>
      <c r="K795" s="832" t="s">
        <v>1734</v>
      </c>
      <c r="L795" s="835">
        <v>2140.3000000000002</v>
      </c>
      <c r="M795" s="835">
        <v>2140.3000000000002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11</v>
      </c>
      <c r="B796" s="832" t="s">
        <v>1183</v>
      </c>
      <c r="C796" s="832" t="s">
        <v>1189</v>
      </c>
      <c r="D796" s="833" t="s">
        <v>2119</v>
      </c>
      <c r="E796" s="834" t="s">
        <v>1200</v>
      </c>
      <c r="F796" s="832" t="s">
        <v>1186</v>
      </c>
      <c r="G796" s="832" t="s">
        <v>1222</v>
      </c>
      <c r="H796" s="832" t="s">
        <v>583</v>
      </c>
      <c r="I796" s="832" t="s">
        <v>2044</v>
      </c>
      <c r="J796" s="832" t="s">
        <v>1412</v>
      </c>
      <c r="K796" s="832" t="s">
        <v>2045</v>
      </c>
      <c r="L796" s="835">
        <v>3200</v>
      </c>
      <c r="M796" s="835">
        <v>3200</v>
      </c>
      <c r="N796" s="832">
        <v>1</v>
      </c>
      <c r="O796" s="836">
        <v>1</v>
      </c>
      <c r="P796" s="835">
        <v>3200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11</v>
      </c>
      <c r="B797" s="832" t="s">
        <v>1183</v>
      </c>
      <c r="C797" s="832" t="s">
        <v>1189</v>
      </c>
      <c r="D797" s="833" t="s">
        <v>2119</v>
      </c>
      <c r="E797" s="834" t="s">
        <v>1200</v>
      </c>
      <c r="F797" s="832" t="s">
        <v>1186</v>
      </c>
      <c r="G797" s="832" t="s">
        <v>1222</v>
      </c>
      <c r="H797" s="832" t="s">
        <v>583</v>
      </c>
      <c r="I797" s="832" t="s">
        <v>2046</v>
      </c>
      <c r="J797" s="832" t="s">
        <v>2047</v>
      </c>
      <c r="K797" s="832" t="s">
        <v>2048</v>
      </c>
      <c r="L797" s="835">
        <v>600</v>
      </c>
      <c r="M797" s="835">
        <v>600</v>
      </c>
      <c r="N797" s="832">
        <v>1</v>
      </c>
      <c r="O797" s="836">
        <v>1</v>
      </c>
      <c r="P797" s="835">
        <v>600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" customHeight="1" x14ac:dyDescent="0.3">
      <c r="A798" s="831">
        <v>11</v>
      </c>
      <c r="B798" s="832" t="s">
        <v>1183</v>
      </c>
      <c r="C798" s="832" t="s">
        <v>1189</v>
      </c>
      <c r="D798" s="833" t="s">
        <v>2119</v>
      </c>
      <c r="E798" s="834" t="s">
        <v>1200</v>
      </c>
      <c r="F798" s="832" t="s">
        <v>1186</v>
      </c>
      <c r="G798" s="832" t="s">
        <v>1222</v>
      </c>
      <c r="H798" s="832" t="s">
        <v>583</v>
      </c>
      <c r="I798" s="832" t="s">
        <v>1628</v>
      </c>
      <c r="J798" s="832" t="s">
        <v>1629</v>
      </c>
      <c r="K798" s="832"/>
      <c r="L798" s="835">
        <v>90.3</v>
      </c>
      <c r="M798" s="835">
        <v>90.3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11</v>
      </c>
      <c r="B799" s="832" t="s">
        <v>1183</v>
      </c>
      <c r="C799" s="832" t="s">
        <v>1189</v>
      </c>
      <c r="D799" s="833" t="s">
        <v>2119</v>
      </c>
      <c r="E799" s="834" t="s">
        <v>1200</v>
      </c>
      <c r="F799" s="832" t="s">
        <v>1186</v>
      </c>
      <c r="G799" s="832" t="s">
        <v>1222</v>
      </c>
      <c r="H799" s="832" t="s">
        <v>583</v>
      </c>
      <c r="I799" s="832" t="s">
        <v>2049</v>
      </c>
      <c r="J799" s="832" t="s">
        <v>2050</v>
      </c>
      <c r="K799" s="832" t="s">
        <v>2051</v>
      </c>
      <c r="L799" s="835">
        <v>700</v>
      </c>
      <c r="M799" s="835">
        <v>700</v>
      </c>
      <c r="N799" s="832">
        <v>1</v>
      </c>
      <c r="O799" s="836">
        <v>1</v>
      </c>
      <c r="P799" s="835"/>
      <c r="Q799" s="837">
        <v>0</v>
      </c>
      <c r="R799" s="832"/>
      <c r="S799" s="837">
        <v>0</v>
      </c>
      <c r="T799" s="836"/>
      <c r="U799" s="838">
        <v>0</v>
      </c>
    </row>
    <row r="800" spans="1:21" ht="14.4" customHeight="1" x14ac:dyDescent="0.3">
      <c r="A800" s="831">
        <v>11</v>
      </c>
      <c r="B800" s="832" t="s">
        <v>1183</v>
      </c>
      <c r="C800" s="832" t="s">
        <v>1189</v>
      </c>
      <c r="D800" s="833" t="s">
        <v>2119</v>
      </c>
      <c r="E800" s="834" t="s">
        <v>1200</v>
      </c>
      <c r="F800" s="832" t="s">
        <v>1186</v>
      </c>
      <c r="G800" s="832" t="s">
        <v>1222</v>
      </c>
      <c r="H800" s="832" t="s">
        <v>583</v>
      </c>
      <c r="I800" s="832" t="s">
        <v>2052</v>
      </c>
      <c r="J800" s="832" t="s">
        <v>2053</v>
      </c>
      <c r="K800" s="832" t="s">
        <v>2054</v>
      </c>
      <c r="L800" s="835">
        <v>750</v>
      </c>
      <c r="M800" s="835">
        <v>750</v>
      </c>
      <c r="N800" s="832">
        <v>1</v>
      </c>
      <c r="O800" s="836">
        <v>1</v>
      </c>
      <c r="P800" s="835">
        <v>750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11</v>
      </c>
      <c r="B801" s="832" t="s">
        <v>1183</v>
      </c>
      <c r="C801" s="832" t="s">
        <v>1189</v>
      </c>
      <c r="D801" s="833" t="s">
        <v>2119</v>
      </c>
      <c r="E801" s="834" t="s">
        <v>1200</v>
      </c>
      <c r="F801" s="832" t="s">
        <v>1186</v>
      </c>
      <c r="G801" s="832" t="s">
        <v>1246</v>
      </c>
      <c r="H801" s="832" t="s">
        <v>583</v>
      </c>
      <c r="I801" s="832" t="s">
        <v>1264</v>
      </c>
      <c r="J801" s="832" t="s">
        <v>1265</v>
      </c>
      <c r="K801" s="832" t="s">
        <v>1266</v>
      </c>
      <c r="L801" s="835">
        <v>278.75</v>
      </c>
      <c r="M801" s="835">
        <v>5575</v>
      </c>
      <c r="N801" s="832">
        <v>20</v>
      </c>
      <c r="O801" s="836">
        <v>10</v>
      </c>
      <c r="P801" s="835">
        <v>5017.5</v>
      </c>
      <c r="Q801" s="837">
        <v>0.9</v>
      </c>
      <c r="R801" s="832">
        <v>18</v>
      </c>
      <c r="S801" s="837">
        <v>0.9</v>
      </c>
      <c r="T801" s="836">
        <v>9</v>
      </c>
      <c r="U801" s="838">
        <v>0.9</v>
      </c>
    </row>
    <row r="802" spans="1:21" ht="14.4" customHeight="1" x14ac:dyDescent="0.3">
      <c r="A802" s="831">
        <v>11</v>
      </c>
      <c r="B802" s="832" t="s">
        <v>1183</v>
      </c>
      <c r="C802" s="832" t="s">
        <v>1189</v>
      </c>
      <c r="D802" s="833" t="s">
        <v>2119</v>
      </c>
      <c r="E802" s="834" t="s">
        <v>1200</v>
      </c>
      <c r="F802" s="832" t="s">
        <v>1186</v>
      </c>
      <c r="G802" s="832" t="s">
        <v>2055</v>
      </c>
      <c r="H802" s="832" t="s">
        <v>583</v>
      </c>
      <c r="I802" s="832" t="s">
        <v>2056</v>
      </c>
      <c r="J802" s="832" t="s">
        <v>2057</v>
      </c>
      <c r="K802" s="832" t="s">
        <v>2058</v>
      </c>
      <c r="L802" s="835">
        <v>0</v>
      </c>
      <c r="M802" s="835">
        <v>0</v>
      </c>
      <c r="N802" s="832">
        <v>1</v>
      </c>
      <c r="O802" s="836">
        <v>1</v>
      </c>
      <c r="P802" s="835"/>
      <c r="Q802" s="837"/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11</v>
      </c>
      <c r="B803" s="832" t="s">
        <v>1183</v>
      </c>
      <c r="C803" s="832" t="s">
        <v>1189</v>
      </c>
      <c r="D803" s="833" t="s">
        <v>2119</v>
      </c>
      <c r="E803" s="834" t="s">
        <v>1200</v>
      </c>
      <c r="F803" s="832" t="s">
        <v>1186</v>
      </c>
      <c r="G803" s="832" t="s">
        <v>1337</v>
      </c>
      <c r="H803" s="832" t="s">
        <v>583</v>
      </c>
      <c r="I803" s="832" t="s">
        <v>1566</v>
      </c>
      <c r="J803" s="832" t="s">
        <v>1567</v>
      </c>
      <c r="K803" s="832" t="s">
        <v>1568</v>
      </c>
      <c r="L803" s="835">
        <v>1659.44</v>
      </c>
      <c r="M803" s="835">
        <v>11616.080000000002</v>
      </c>
      <c r="N803" s="832">
        <v>7</v>
      </c>
      <c r="O803" s="836">
        <v>6</v>
      </c>
      <c r="P803" s="835">
        <v>11616.080000000002</v>
      </c>
      <c r="Q803" s="837">
        <v>1</v>
      </c>
      <c r="R803" s="832">
        <v>7</v>
      </c>
      <c r="S803" s="837">
        <v>1</v>
      </c>
      <c r="T803" s="836">
        <v>6</v>
      </c>
      <c r="U803" s="838">
        <v>1</v>
      </c>
    </row>
    <row r="804" spans="1:21" ht="14.4" customHeight="1" x14ac:dyDescent="0.3">
      <c r="A804" s="831">
        <v>11</v>
      </c>
      <c r="B804" s="832" t="s">
        <v>1183</v>
      </c>
      <c r="C804" s="832" t="s">
        <v>1189</v>
      </c>
      <c r="D804" s="833" t="s">
        <v>2119</v>
      </c>
      <c r="E804" s="834" t="s">
        <v>1201</v>
      </c>
      <c r="F804" s="832" t="s">
        <v>1184</v>
      </c>
      <c r="G804" s="832" t="s">
        <v>1341</v>
      </c>
      <c r="H804" s="832" t="s">
        <v>583</v>
      </c>
      <c r="I804" s="832" t="s">
        <v>1342</v>
      </c>
      <c r="J804" s="832" t="s">
        <v>1343</v>
      </c>
      <c r="K804" s="832" t="s">
        <v>1344</v>
      </c>
      <c r="L804" s="835">
        <v>159.71</v>
      </c>
      <c r="M804" s="835">
        <v>4791.3</v>
      </c>
      <c r="N804" s="832">
        <v>30</v>
      </c>
      <c r="O804" s="836">
        <v>14</v>
      </c>
      <c r="P804" s="835">
        <v>1277.68</v>
      </c>
      <c r="Q804" s="837">
        <v>0.26666666666666666</v>
      </c>
      <c r="R804" s="832">
        <v>8</v>
      </c>
      <c r="S804" s="837">
        <v>0.26666666666666666</v>
      </c>
      <c r="T804" s="836">
        <v>4</v>
      </c>
      <c r="U804" s="838">
        <v>0.2857142857142857</v>
      </c>
    </row>
    <row r="805" spans="1:21" ht="14.4" customHeight="1" x14ac:dyDescent="0.3">
      <c r="A805" s="831">
        <v>11</v>
      </c>
      <c r="B805" s="832" t="s">
        <v>1183</v>
      </c>
      <c r="C805" s="832" t="s">
        <v>1189</v>
      </c>
      <c r="D805" s="833" t="s">
        <v>2119</v>
      </c>
      <c r="E805" s="834" t="s">
        <v>1201</v>
      </c>
      <c r="F805" s="832" t="s">
        <v>1184</v>
      </c>
      <c r="G805" s="832" t="s">
        <v>2059</v>
      </c>
      <c r="H805" s="832" t="s">
        <v>583</v>
      </c>
      <c r="I805" s="832" t="s">
        <v>2060</v>
      </c>
      <c r="J805" s="832" t="s">
        <v>2061</v>
      </c>
      <c r="K805" s="832" t="s">
        <v>2062</v>
      </c>
      <c r="L805" s="835">
        <v>736.33</v>
      </c>
      <c r="M805" s="835">
        <v>736.33</v>
      </c>
      <c r="N805" s="832">
        <v>1</v>
      </c>
      <c r="O805" s="836">
        <v>0.5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11</v>
      </c>
      <c r="B806" s="832" t="s">
        <v>1183</v>
      </c>
      <c r="C806" s="832" t="s">
        <v>1189</v>
      </c>
      <c r="D806" s="833" t="s">
        <v>2119</v>
      </c>
      <c r="E806" s="834" t="s">
        <v>1201</v>
      </c>
      <c r="F806" s="832" t="s">
        <v>1184</v>
      </c>
      <c r="G806" s="832" t="s">
        <v>1250</v>
      </c>
      <c r="H806" s="832" t="s">
        <v>618</v>
      </c>
      <c r="I806" s="832" t="s">
        <v>1050</v>
      </c>
      <c r="J806" s="832" t="s">
        <v>1051</v>
      </c>
      <c r="K806" s="832" t="s">
        <v>1052</v>
      </c>
      <c r="L806" s="835">
        <v>170.52</v>
      </c>
      <c r="M806" s="835">
        <v>341.04</v>
      </c>
      <c r="N806" s="832">
        <v>2</v>
      </c>
      <c r="O806" s="836">
        <v>1</v>
      </c>
      <c r="P806" s="835">
        <v>341.04</v>
      </c>
      <c r="Q806" s="837">
        <v>1</v>
      </c>
      <c r="R806" s="832">
        <v>2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11</v>
      </c>
      <c r="B807" s="832" t="s">
        <v>1183</v>
      </c>
      <c r="C807" s="832" t="s">
        <v>1189</v>
      </c>
      <c r="D807" s="833" t="s">
        <v>2119</v>
      </c>
      <c r="E807" s="834" t="s">
        <v>1201</v>
      </c>
      <c r="F807" s="832" t="s">
        <v>1184</v>
      </c>
      <c r="G807" s="832" t="s">
        <v>1250</v>
      </c>
      <c r="H807" s="832" t="s">
        <v>618</v>
      </c>
      <c r="I807" s="832" t="s">
        <v>1251</v>
      </c>
      <c r="J807" s="832" t="s">
        <v>1051</v>
      </c>
      <c r="K807" s="832" t="s">
        <v>1252</v>
      </c>
      <c r="L807" s="835">
        <v>272.83</v>
      </c>
      <c r="M807" s="835">
        <v>1364.1499999999999</v>
      </c>
      <c r="N807" s="832">
        <v>5</v>
      </c>
      <c r="O807" s="836">
        <v>2</v>
      </c>
      <c r="P807" s="835">
        <v>1364.1499999999999</v>
      </c>
      <c r="Q807" s="837">
        <v>1</v>
      </c>
      <c r="R807" s="832">
        <v>5</v>
      </c>
      <c r="S807" s="837">
        <v>1</v>
      </c>
      <c r="T807" s="836">
        <v>2</v>
      </c>
      <c r="U807" s="838">
        <v>1</v>
      </c>
    </row>
    <row r="808" spans="1:21" ht="14.4" customHeight="1" x14ac:dyDescent="0.3">
      <c r="A808" s="831">
        <v>11</v>
      </c>
      <c r="B808" s="832" t="s">
        <v>1183</v>
      </c>
      <c r="C808" s="832" t="s">
        <v>1189</v>
      </c>
      <c r="D808" s="833" t="s">
        <v>2119</v>
      </c>
      <c r="E808" s="834" t="s">
        <v>1201</v>
      </c>
      <c r="F808" s="832" t="s">
        <v>1184</v>
      </c>
      <c r="G808" s="832" t="s">
        <v>1482</v>
      </c>
      <c r="H808" s="832" t="s">
        <v>583</v>
      </c>
      <c r="I808" s="832" t="s">
        <v>1868</v>
      </c>
      <c r="J808" s="832" t="s">
        <v>1869</v>
      </c>
      <c r="K808" s="832" t="s">
        <v>1870</v>
      </c>
      <c r="L808" s="835">
        <v>254.37</v>
      </c>
      <c r="M808" s="835">
        <v>254.37</v>
      </c>
      <c r="N808" s="832">
        <v>1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11</v>
      </c>
      <c r="B809" s="832" t="s">
        <v>1183</v>
      </c>
      <c r="C809" s="832" t="s">
        <v>1189</v>
      </c>
      <c r="D809" s="833" t="s">
        <v>2119</v>
      </c>
      <c r="E809" s="834" t="s">
        <v>1201</v>
      </c>
      <c r="F809" s="832" t="s">
        <v>1184</v>
      </c>
      <c r="G809" s="832" t="s">
        <v>1273</v>
      </c>
      <c r="H809" s="832" t="s">
        <v>583</v>
      </c>
      <c r="I809" s="832" t="s">
        <v>1274</v>
      </c>
      <c r="J809" s="832" t="s">
        <v>1275</v>
      </c>
      <c r="K809" s="832" t="s">
        <v>1276</v>
      </c>
      <c r="L809" s="835">
        <v>52.87</v>
      </c>
      <c r="M809" s="835">
        <v>158.60999999999999</v>
      </c>
      <c r="N809" s="832">
        <v>3</v>
      </c>
      <c r="O809" s="836">
        <v>2</v>
      </c>
      <c r="P809" s="835">
        <v>158.60999999999999</v>
      </c>
      <c r="Q809" s="837">
        <v>1</v>
      </c>
      <c r="R809" s="832">
        <v>3</v>
      </c>
      <c r="S809" s="837">
        <v>1</v>
      </c>
      <c r="T809" s="836">
        <v>2</v>
      </c>
      <c r="U809" s="838">
        <v>1</v>
      </c>
    </row>
    <row r="810" spans="1:21" ht="14.4" customHeight="1" x14ac:dyDescent="0.3">
      <c r="A810" s="831">
        <v>11</v>
      </c>
      <c r="B810" s="832" t="s">
        <v>1183</v>
      </c>
      <c r="C810" s="832" t="s">
        <v>1189</v>
      </c>
      <c r="D810" s="833" t="s">
        <v>2119</v>
      </c>
      <c r="E810" s="834" t="s">
        <v>1201</v>
      </c>
      <c r="F810" s="832" t="s">
        <v>1184</v>
      </c>
      <c r="G810" s="832" t="s">
        <v>1283</v>
      </c>
      <c r="H810" s="832" t="s">
        <v>583</v>
      </c>
      <c r="I810" s="832" t="s">
        <v>1284</v>
      </c>
      <c r="J810" s="832" t="s">
        <v>636</v>
      </c>
      <c r="K810" s="832" t="s">
        <v>1285</v>
      </c>
      <c r="L810" s="835">
        <v>91.11</v>
      </c>
      <c r="M810" s="835">
        <v>91.11</v>
      </c>
      <c r="N810" s="832">
        <v>1</v>
      </c>
      <c r="O810" s="836">
        <v>1</v>
      </c>
      <c r="P810" s="835">
        <v>91.11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11</v>
      </c>
      <c r="B811" s="832" t="s">
        <v>1183</v>
      </c>
      <c r="C811" s="832" t="s">
        <v>1189</v>
      </c>
      <c r="D811" s="833" t="s">
        <v>2119</v>
      </c>
      <c r="E811" s="834" t="s">
        <v>1201</v>
      </c>
      <c r="F811" s="832" t="s">
        <v>1184</v>
      </c>
      <c r="G811" s="832" t="s">
        <v>1293</v>
      </c>
      <c r="H811" s="832" t="s">
        <v>583</v>
      </c>
      <c r="I811" s="832" t="s">
        <v>1294</v>
      </c>
      <c r="J811" s="832" t="s">
        <v>1295</v>
      </c>
      <c r="K811" s="832" t="s">
        <v>1296</v>
      </c>
      <c r="L811" s="835">
        <v>159.71</v>
      </c>
      <c r="M811" s="835">
        <v>479.13</v>
      </c>
      <c r="N811" s="832">
        <v>3</v>
      </c>
      <c r="O811" s="836">
        <v>1</v>
      </c>
      <c r="P811" s="835">
        <v>479.13</v>
      </c>
      <c r="Q811" s="837">
        <v>1</v>
      </c>
      <c r="R811" s="832">
        <v>3</v>
      </c>
      <c r="S811" s="837">
        <v>1</v>
      </c>
      <c r="T811" s="836">
        <v>1</v>
      </c>
      <c r="U811" s="838">
        <v>1</v>
      </c>
    </row>
    <row r="812" spans="1:21" ht="14.4" customHeight="1" x14ac:dyDescent="0.3">
      <c r="A812" s="831">
        <v>11</v>
      </c>
      <c r="B812" s="832" t="s">
        <v>1183</v>
      </c>
      <c r="C812" s="832" t="s">
        <v>1189</v>
      </c>
      <c r="D812" s="833" t="s">
        <v>2119</v>
      </c>
      <c r="E812" s="834" t="s">
        <v>1201</v>
      </c>
      <c r="F812" s="832" t="s">
        <v>1184</v>
      </c>
      <c r="G812" s="832" t="s">
        <v>1508</v>
      </c>
      <c r="H812" s="832" t="s">
        <v>583</v>
      </c>
      <c r="I812" s="832" t="s">
        <v>1512</v>
      </c>
      <c r="J812" s="832" t="s">
        <v>1510</v>
      </c>
      <c r="K812" s="832" t="s">
        <v>1513</v>
      </c>
      <c r="L812" s="835">
        <v>91.78</v>
      </c>
      <c r="M812" s="835">
        <v>917.80000000000007</v>
      </c>
      <c r="N812" s="832">
        <v>10</v>
      </c>
      <c r="O812" s="836">
        <v>5.5</v>
      </c>
      <c r="P812" s="835">
        <v>642.46</v>
      </c>
      <c r="Q812" s="837">
        <v>0.7</v>
      </c>
      <c r="R812" s="832">
        <v>7</v>
      </c>
      <c r="S812" s="837">
        <v>0.7</v>
      </c>
      <c r="T812" s="836">
        <v>3.5</v>
      </c>
      <c r="U812" s="838">
        <v>0.63636363636363635</v>
      </c>
    </row>
    <row r="813" spans="1:21" ht="14.4" customHeight="1" x14ac:dyDescent="0.3">
      <c r="A813" s="831">
        <v>11</v>
      </c>
      <c r="B813" s="832" t="s">
        <v>1183</v>
      </c>
      <c r="C813" s="832" t="s">
        <v>1189</v>
      </c>
      <c r="D813" s="833" t="s">
        <v>2119</v>
      </c>
      <c r="E813" s="834" t="s">
        <v>1201</v>
      </c>
      <c r="F813" s="832" t="s">
        <v>1184</v>
      </c>
      <c r="G813" s="832" t="s">
        <v>1229</v>
      </c>
      <c r="H813" s="832" t="s">
        <v>618</v>
      </c>
      <c r="I813" s="832" t="s">
        <v>1029</v>
      </c>
      <c r="J813" s="832" t="s">
        <v>652</v>
      </c>
      <c r="K813" s="832" t="s">
        <v>1030</v>
      </c>
      <c r="L813" s="835">
        <v>736.33</v>
      </c>
      <c r="M813" s="835">
        <v>22089.900000000009</v>
      </c>
      <c r="N813" s="832">
        <v>30</v>
      </c>
      <c r="O813" s="836">
        <v>20.5</v>
      </c>
      <c r="P813" s="835">
        <v>20617.240000000009</v>
      </c>
      <c r="Q813" s="837">
        <v>0.93333333333333335</v>
      </c>
      <c r="R813" s="832">
        <v>28</v>
      </c>
      <c r="S813" s="837">
        <v>0.93333333333333335</v>
      </c>
      <c r="T813" s="836">
        <v>19.5</v>
      </c>
      <c r="U813" s="838">
        <v>0.95121951219512191</v>
      </c>
    </row>
    <row r="814" spans="1:21" ht="14.4" customHeight="1" x14ac:dyDescent="0.3">
      <c r="A814" s="831">
        <v>11</v>
      </c>
      <c r="B814" s="832" t="s">
        <v>1183</v>
      </c>
      <c r="C814" s="832" t="s">
        <v>1189</v>
      </c>
      <c r="D814" s="833" t="s">
        <v>2119</v>
      </c>
      <c r="E814" s="834" t="s">
        <v>1201</v>
      </c>
      <c r="F814" s="832" t="s">
        <v>1184</v>
      </c>
      <c r="G814" s="832" t="s">
        <v>1229</v>
      </c>
      <c r="H814" s="832" t="s">
        <v>618</v>
      </c>
      <c r="I814" s="832" t="s">
        <v>1033</v>
      </c>
      <c r="J814" s="832" t="s">
        <v>652</v>
      </c>
      <c r="K814" s="832" t="s">
        <v>1034</v>
      </c>
      <c r="L814" s="835">
        <v>490.89</v>
      </c>
      <c r="M814" s="835">
        <v>1963.56</v>
      </c>
      <c r="N814" s="832">
        <v>4</v>
      </c>
      <c r="O814" s="836">
        <v>2</v>
      </c>
      <c r="P814" s="835">
        <v>490.89</v>
      </c>
      <c r="Q814" s="837">
        <v>0.25</v>
      </c>
      <c r="R814" s="832">
        <v>1</v>
      </c>
      <c r="S814" s="837">
        <v>0.25</v>
      </c>
      <c r="T814" s="836">
        <v>0.5</v>
      </c>
      <c r="U814" s="838">
        <v>0.25</v>
      </c>
    </row>
    <row r="815" spans="1:21" ht="14.4" customHeight="1" x14ac:dyDescent="0.3">
      <c r="A815" s="831">
        <v>11</v>
      </c>
      <c r="B815" s="832" t="s">
        <v>1183</v>
      </c>
      <c r="C815" s="832" t="s">
        <v>1189</v>
      </c>
      <c r="D815" s="833" t="s">
        <v>2119</v>
      </c>
      <c r="E815" s="834" t="s">
        <v>1201</v>
      </c>
      <c r="F815" s="832" t="s">
        <v>1184</v>
      </c>
      <c r="G815" s="832" t="s">
        <v>1229</v>
      </c>
      <c r="H815" s="832" t="s">
        <v>618</v>
      </c>
      <c r="I815" s="832" t="s">
        <v>1031</v>
      </c>
      <c r="J815" s="832" t="s">
        <v>652</v>
      </c>
      <c r="K815" s="832" t="s">
        <v>1032</v>
      </c>
      <c r="L815" s="835">
        <v>1154.68</v>
      </c>
      <c r="M815" s="835">
        <v>1154.68</v>
      </c>
      <c r="N815" s="832">
        <v>1</v>
      </c>
      <c r="O815" s="836">
        <v>0.5</v>
      </c>
      <c r="P815" s="835">
        <v>1154.68</v>
      </c>
      <c r="Q815" s="837">
        <v>1</v>
      </c>
      <c r="R815" s="832">
        <v>1</v>
      </c>
      <c r="S815" s="837">
        <v>1</v>
      </c>
      <c r="T815" s="836">
        <v>0.5</v>
      </c>
      <c r="U815" s="838">
        <v>1</v>
      </c>
    </row>
    <row r="816" spans="1:21" ht="14.4" customHeight="1" x14ac:dyDescent="0.3">
      <c r="A816" s="831">
        <v>11</v>
      </c>
      <c r="B816" s="832" t="s">
        <v>1183</v>
      </c>
      <c r="C816" s="832" t="s">
        <v>1189</v>
      </c>
      <c r="D816" s="833" t="s">
        <v>2119</v>
      </c>
      <c r="E816" s="834" t="s">
        <v>1201</v>
      </c>
      <c r="F816" s="832" t="s">
        <v>1184</v>
      </c>
      <c r="G816" s="832" t="s">
        <v>1229</v>
      </c>
      <c r="H816" s="832" t="s">
        <v>618</v>
      </c>
      <c r="I816" s="832" t="s">
        <v>1025</v>
      </c>
      <c r="J816" s="832" t="s">
        <v>652</v>
      </c>
      <c r="K816" s="832" t="s">
        <v>1026</v>
      </c>
      <c r="L816" s="835">
        <v>923.74</v>
      </c>
      <c r="M816" s="835">
        <v>7389.9199999999992</v>
      </c>
      <c r="N816" s="832">
        <v>8</v>
      </c>
      <c r="O816" s="836">
        <v>4</v>
      </c>
      <c r="P816" s="835">
        <v>7389.9199999999992</v>
      </c>
      <c r="Q816" s="837">
        <v>1</v>
      </c>
      <c r="R816" s="832">
        <v>8</v>
      </c>
      <c r="S816" s="837">
        <v>1</v>
      </c>
      <c r="T816" s="836">
        <v>4</v>
      </c>
      <c r="U816" s="838">
        <v>1</v>
      </c>
    </row>
    <row r="817" spans="1:21" ht="14.4" customHeight="1" x14ac:dyDescent="0.3">
      <c r="A817" s="831">
        <v>11</v>
      </c>
      <c r="B817" s="832" t="s">
        <v>1183</v>
      </c>
      <c r="C817" s="832" t="s">
        <v>1189</v>
      </c>
      <c r="D817" s="833" t="s">
        <v>2119</v>
      </c>
      <c r="E817" s="834" t="s">
        <v>1201</v>
      </c>
      <c r="F817" s="832" t="s">
        <v>1184</v>
      </c>
      <c r="G817" s="832" t="s">
        <v>1240</v>
      </c>
      <c r="H817" s="832" t="s">
        <v>583</v>
      </c>
      <c r="I817" s="832" t="s">
        <v>1253</v>
      </c>
      <c r="J817" s="832" t="s">
        <v>627</v>
      </c>
      <c r="K817" s="832" t="s">
        <v>1254</v>
      </c>
      <c r="L817" s="835">
        <v>35.25</v>
      </c>
      <c r="M817" s="835">
        <v>35.25</v>
      </c>
      <c r="N817" s="832">
        <v>1</v>
      </c>
      <c r="O817" s="836">
        <v>1</v>
      </c>
      <c r="P817" s="835">
        <v>35.25</v>
      </c>
      <c r="Q817" s="837">
        <v>1</v>
      </c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11</v>
      </c>
      <c r="B818" s="832" t="s">
        <v>1183</v>
      </c>
      <c r="C818" s="832" t="s">
        <v>1189</v>
      </c>
      <c r="D818" s="833" t="s">
        <v>2119</v>
      </c>
      <c r="E818" s="834" t="s">
        <v>1201</v>
      </c>
      <c r="F818" s="832" t="s">
        <v>1184</v>
      </c>
      <c r="G818" s="832" t="s">
        <v>1240</v>
      </c>
      <c r="H818" s="832" t="s">
        <v>583</v>
      </c>
      <c r="I818" s="832" t="s">
        <v>1241</v>
      </c>
      <c r="J818" s="832" t="s">
        <v>627</v>
      </c>
      <c r="K818" s="832" t="s">
        <v>1242</v>
      </c>
      <c r="L818" s="835">
        <v>35.25</v>
      </c>
      <c r="M818" s="835">
        <v>634.5</v>
      </c>
      <c r="N818" s="832">
        <v>18</v>
      </c>
      <c r="O818" s="836">
        <v>17</v>
      </c>
      <c r="P818" s="835">
        <v>211.5</v>
      </c>
      <c r="Q818" s="837">
        <v>0.33333333333333331</v>
      </c>
      <c r="R818" s="832">
        <v>6</v>
      </c>
      <c r="S818" s="837">
        <v>0.33333333333333331</v>
      </c>
      <c r="T818" s="836">
        <v>6</v>
      </c>
      <c r="U818" s="838">
        <v>0.35294117647058826</v>
      </c>
    </row>
    <row r="819" spans="1:21" ht="14.4" customHeight="1" x14ac:dyDescent="0.3">
      <c r="A819" s="831">
        <v>11</v>
      </c>
      <c r="B819" s="832" t="s">
        <v>1183</v>
      </c>
      <c r="C819" s="832" t="s">
        <v>1189</v>
      </c>
      <c r="D819" s="833" t="s">
        <v>2119</v>
      </c>
      <c r="E819" s="834" t="s">
        <v>1201</v>
      </c>
      <c r="F819" s="832" t="s">
        <v>1184</v>
      </c>
      <c r="G819" s="832" t="s">
        <v>1240</v>
      </c>
      <c r="H819" s="832" t="s">
        <v>583</v>
      </c>
      <c r="I819" s="832" t="s">
        <v>1533</v>
      </c>
      <c r="J819" s="832" t="s">
        <v>1534</v>
      </c>
      <c r="K819" s="832" t="s">
        <v>1535</v>
      </c>
      <c r="L819" s="835">
        <v>35.25</v>
      </c>
      <c r="M819" s="835">
        <v>35.25</v>
      </c>
      <c r="N819" s="832">
        <v>1</v>
      </c>
      <c r="O819" s="836">
        <v>1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" customHeight="1" x14ac:dyDescent="0.3">
      <c r="A820" s="831">
        <v>11</v>
      </c>
      <c r="B820" s="832" t="s">
        <v>1183</v>
      </c>
      <c r="C820" s="832" t="s">
        <v>1189</v>
      </c>
      <c r="D820" s="833" t="s">
        <v>2119</v>
      </c>
      <c r="E820" s="834" t="s">
        <v>1201</v>
      </c>
      <c r="F820" s="832" t="s">
        <v>1184</v>
      </c>
      <c r="G820" s="832" t="s">
        <v>1240</v>
      </c>
      <c r="H820" s="832" t="s">
        <v>583</v>
      </c>
      <c r="I820" s="832" t="s">
        <v>1536</v>
      </c>
      <c r="J820" s="832" t="s">
        <v>627</v>
      </c>
      <c r="K820" s="832" t="s">
        <v>1537</v>
      </c>
      <c r="L820" s="835">
        <v>17.62</v>
      </c>
      <c r="M820" s="835">
        <v>105.72000000000001</v>
      </c>
      <c r="N820" s="832">
        <v>6</v>
      </c>
      <c r="O820" s="836">
        <v>5</v>
      </c>
      <c r="P820" s="835">
        <v>88.100000000000009</v>
      </c>
      <c r="Q820" s="837">
        <v>0.83333333333333326</v>
      </c>
      <c r="R820" s="832">
        <v>5</v>
      </c>
      <c r="S820" s="837">
        <v>0.83333333333333337</v>
      </c>
      <c r="T820" s="836">
        <v>4</v>
      </c>
      <c r="U820" s="838">
        <v>0.8</v>
      </c>
    </row>
    <row r="821" spans="1:21" ht="14.4" customHeight="1" x14ac:dyDescent="0.3">
      <c r="A821" s="831">
        <v>11</v>
      </c>
      <c r="B821" s="832" t="s">
        <v>1183</v>
      </c>
      <c r="C821" s="832" t="s">
        <v>1189</v>
      </c>
      <c r="D821" s="833" t="s">
        <v>2119</v>
      </c>
      <c r="E821" s="834" t="s">
        <v>1201</v>
      </c>
      <c r="F821" s="832" t="s">
        <v>1184</v>
      </c>
      <c r="G821" s="832" t="s">
        <v>1657</v>
      </c>
      <c r="H821" s="832" t="s">
        <v>583</v>
      </c>
      <c r="I821" s="832" t="s">
        <v>1923</v>
      </c>
      <c r="J821" s="832" t="s">
        <v>1924</v>
      </c>
      <c r="K821" s="832" t="s">
        <v>1925</v>
      </c>
      <c r="L821" s="835">
        <v>115.18</v>
      </c>
      <c r="M821" s="835">
        <v>115.18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11</v>
      </c>
      <c r="B822" s="832" t="s">
        <v>1183</v>
      </c>
      <c r="C822" s="832" t="s">
        <v>1189</v>
      </c>
      <c r="D822" s="833" t="s">
        <v>2119</v>
      </c>
      <c r="E822" s="834" t="s">
        <v>1201</v>
      </c>
      <c r="F822" s="832" t="s">
        <v>1184</v>
      </c>
      <c r="G822" s="832" t="s">
        <v>1230</v>
      </c>
      <c r="H822" s="832" t="s">
        <v>618</v>
      </c>
      <c r="I822" s="832" t="s">
        <v>1065</v>
      </c>
      <c r="J822" s="832" t="s">
        <v>681</v>
      </c>
      <c r="K822" s="832" t="s">
        <v>683</v>
      </c>
      <c r="L822" s="835">
        <v>0</v>
      </c>
      <c r="M822" s="835">
        <v>0</v>
      </c>
      <c r="N822" s="832">
        <v>31</v>
      </c>
      <c r="O822" s="836">
        <v>19.5</v>
      </c>
      <c r="P822" s="835">
        <v>0</v>
      </c>
      <c r="Q822" s="837"/>
      <c r="R822" s="832">
        <v>22</v>
      </c>
      <c r="S822" s="837">
        <v>0.70967741935483875</v>
      </c>
      <c r="T822" s="836">
        <v>12.5</v>
      </c>
      <c r="U822" s="838">
        <v>0.64102564102564108</v>
      </c>
    </row>
    <row r="823" spans="1:21" ht="14.4" customHeight="1" x14ac:dyDescent="0.3">
      <c r="A823" s="831">
        <v>11</v>
      </c>
      <c r="B823" s="832" t="s">
        <v>1183</v>
      </c>
      <c r="C823" s="832" t="s">
        <v>1189</v>
      </c>
      <c r="D823" s="833" t="s">
        <v>2119</v>
      </c>
      <c r="E823" s="834" t="s">
        <v>1201</v>
      </c>
      <c r="F823" s="832" t="s">
        <v>1184</v>
      </c>
      <c r="G823" s="832" t="s">
        <v>1230</v>
      </c>
      <c r="H823" s="832" t="s">
        <v>618</v>
      </c>
      <c r="I823" s="832" t="s">
        <v>1066</v>
      </c>
      <c r="J823" s="832" t="s">
        <v>681</v>
      </c>
      <c r="K823" s="832" t="s">
        <v>1067</v>
      </c>
      <c r="L823" s="835">
        <v>76.86</v>
      </c>
      <c r="M823" s="835">
        <v>76.86</v>
      </c>
      <c r="N823" s="832">
        <v>1</v>
      </c>
      <c r="O823" s="836">
        <v>1</v>
      </c>
      <c r="P823" s="835">
        <v>76.86</v>
      </c>
      <c r="Q823" s="837">
        <v>1</v>
      </c>
      <c r="R823" s="832">
        <v>1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11</v>
      </c>
      <c r="B824" s="832" t="s">
        <v>1183</v>
      </c>
      <c r="C824" s="832" t="s">
        <v>1189</v>
      </c>
      <c r="D824" s="833" t="s">
        <v>2119</v>
      </c>
      <c r="E824" s="834" t="s">
        <v>1201</v>
      </c>
      <c r="F824" s="832" t="s">
        <v>1184</v>
      </c>
      <c r="G824" s="832" t="s">
        <v>1460</v>
      </c>
      <c r="H824" s="832" t="s">
        <v>618</v>
      </c>
      <c r="I824" s="832" t="s">
        <v>1941</v>
      </c>
      <c r="J824" s="832" t="s">
        <v>1462</v>
      </c>
      <c r="K824" s="832" t="s">
        <v>1942</v>
      </c>
      <c r="L824" s="835">
        <v>225.06</v>
      </c>
      <c r="M824" s="835">
        <v>225.06</v>
      </c>
      <c r="N824" s="832">
        <v>1</v>
      </c>
      <c r="O824" s="836">
        <v>1</v>
      </c>
      <c r="P824" s="835">
        <v>225.06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11</v>
      </c>
      <c r="B825" s="832" t="s">
        <v>1183</v>
      </c>
      <c r="C825" s="832" t="s">
        <v>1189</v>
      </c>
      <c r="D825" s="833" t="s">
        <v>2119</v>
      </c>
      <c r="E825" s="834" t="s">
        <v>1201</v>
      </c>
      <c r="F825" s="832" t="s">
        <v>1184</v>
      </c>
      <c r="G825" s="832" t="s">
        <v>1255</v>
      </c>
      <c r="H825" s="832" t="s">
        <v>583</v>
      </c>
      <c r="I825" s="832" t="s">
        <v>1256</v>
      </c>
      <c r="J825" s="832" t="s">
        <v>615</v>
      </c>
      <c r="K825" s="832" t="s">
        <v>1257</v>
      </c>
      <c r="L825" s="835">
        <v>0</v>
      </c>
      <c r="M825" s="835">
        <v>0</v>
      </c>
      <c r="N825" s="832">
        <v>11</v>
      </c>
      <c r="O825" s="836">
        <v>9</v>
      </c>
      <c r="P825" s="835">
        <v>0</v>
      </c>
      <c r="Q825" s="837"/>
      <c r="R825" s="832">
        <v>9</v>
      </c>
      <c r="S825" s="837">
        <v>0.81818181818181823</v>
      </c>
      <c r="T825" s="836">
        <v>7.5</v>
      </c>
      <c r="U825" s="838">
        <v>0.83333333333333337</v>
      </c>
    </row>
    <row r="826" spans="1:21" ht="14.4" customHeight="1" x14ac:dyDescent="0.3">
      <c r="A826" s="831">
        <v>11</v>
      </c>
      <c r="B826" s="832" t="s">
        <v>1183</v>
      </c>
      <c r="C826" s="832" t="s">
        <v>1189</v>
      </c>
      <c r="D826" s="833" t="s">
        <v>2119</v>
      </c>
      <c r="E826" s="834" t="s">
        <v>1201</v>
      </c>
      <c r="F826" s="832" t="s">
        <v>1184</v>
      </c>
      <c r="G826" s="832" t="s">
        <v>1389</v>
      </c>
      <c r="H826" s="832" t="s">
        <v>583</v>
      </c>
      <c r="I826" s="832" t="s">
        <v>1553</v>
      </c>
      <c r="J826" s="832" t="s">
        <v>673</v>
      </c>
      <c r="K826" s="832" t="s">
        <v>1391</v>
      </c>
      <c r="L826" s="835">
        <v>107.27</v>
      </c>
      <c r="M826" s="835">
        <v>107.27</v>
      </c>
      <c r="N826" s="832">
        <v>1</v>
      </c>
      <c r="O826" s="836">
        <v>0.5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11</v>
      </c>
      <c r="B827" s="832" t="s">
        <v>1183</v>
      </c>
      <c r="C827" s="832" t="s">
        <v>1189</v>
      </c>
      <c r="D827" s="833" t="s">
        <v>2119</v>
      </c>
      <c r="E827" s="834" t="s">
        <v>1201</v>
      </c>
      <c r="F827" s="832" t="s">
        <v>1186</v>
      </c>
      <c r="G827" s="832" t="s">
        <v>1321</v>
      </c>
      <c r="H827" s="832" t="s">
        <v>583</v>
      </c>
      <c r="I827" s="832" t="s">
        <v>2063</v>
      </c>
      <c r="J827" s="832" t="s">
        <v>2064</v>
      </c>
      <c r="K827" s="832" t="s">
        <v>2065</v>
      </c>
      <c r="L827" s="835">
        <v>0</v>
      </c>
      <c r="M827" s="835">
        <v>0</v>
      </c>
      <c r="N827" s="832">
        <v>1</v>
      </c>
      <c r="O827" s="836">
        <v>1</v>
      </c>
      <c r="P827" s="835"/>
      <c r="Q827" s="837"/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11</v>
      </c>
      <c r="B828" s="832" t="s">
        <v>1183</v>
      </c>
      <c r="C828" s="832" t="s">
        <v>1189</v>
      </c>
      <c r="D828" s="833" t="s">
        <v>2119</v>
      </c>
      <c r="E828" s="834" t="s">
        <v>1201</v>
      </c>
      <c r="F828" s="832" t="s">
        <v>1186</v>
      </c>
      <c r="G828" s="832" t="s">
        <v>1321</v>
      </c>
      <c r="H828" s="832" t="s">
        <v>583</v>
      </c>
      <c r="I828" s="832" t="s">
        <v>1322</v>
      </c>
      <c r="J828" s="832" t="s">
        <v>1323</v>
      </c>
      <c r="K828" s="832" t="s">
        <v>1324</v>
      </c>
      <c r="L828" s="835">
        <v>0</v>
      </c>
      <c r="M828" s="835">
        <v>0</v>
      </c>
      <c r="N828" s="832">
        <v>6</v>
      </c>
      <c r="O828" s="836">
        <v>6</v>
      </c>
      <c r="P828" s="835"/>
      <c r="Q828" s="837"/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11</v>
      </c>
      <c r="B829" s="832" t="s">
        <v>1183</v>
      </c>
      <c r="C829" s="832" t="s">
        <v>1189</v>
      </c>
      <c r="D829" s="833" t="s">
        <v>2119</v>
      </c>
      <c r="E829" s="834" t="s">
        <v>1201</v>
      </c>
      <c r="F829" s="832" t="s">
        <v>1186</v>
      </c>
      <c r="G829" s="832" t="s">
        <v>1321</v>
      </c>
      <c r="H829" s="832" t="s">
        <v>583</v>
      </c>
      <c r="I829" s="832" t="s">
        <v>1619</v>
      </c>
      <c r="J829" s="832" t="s">
        <v>1620</v>
      </c>
      <c r="K829" s="832" t="s">
        <v>1621</v>
      </c>
      <c r="L829" s="835">
        <v>400.2</v>
      </c>
      <c r="M829" s="835">
        <v>2401.1999999999998</v>
      </c>
      <c r="N829" s="832">
        <v>6</v>
      </c>
      <c r="O829" s="836">
        <v>6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11</v>
      </c>
      <c r="B830" s="832" t="s">
        <v>1183</v>
      </c>
      <c r="C830" s="832" t="s">
        <v>1189</v>
      </c>
      <c r="D830" s="833" t="s">
        <v>2119</v>
      </c>
      <c r="E830" s="834" t="s">
        <v>1201</v>
      </c>
      <c r="F830" s="832" t="s">
        <v>1186</v>
      </c>
      <c r="G830" s="832" t="s">
        <v>1392</v>
      </c>
      <c r="H830" s="832" t="s">
        <v>583</v>
      </c>
      <c r="I830" s="832" t="s">
        <v>1622</v>
      </c>
      <c r="J830" s="832" t="s">
        <v>1623</v>
      </c>
      <c r="K830" s="832" t="s">
        <v>1624</v>
      </c>
      <c r="L830" s="835">
        <v>300</v>
      </c>
      <c r="M830" s="835">
        <v>300</v>
      </c>
      <c r="N830" s="832">
        <v>1</v>
      </c>
      <c r="O830" s="836">
        <v>1</v>
      </c>
      <c r="P830" s="835"/>
      <c r="Q830" s="837">
        <v>0</v>
      </c>
      <c r="R830" s="832"/>
      <c r="S830" s="837">
        <v>0</v>
      </c>
      <c r="T830" s="836"/>
      <c r="U830" s="838">
        <v>0</v>
      </c>
    </row>
    <row r="831" spans="1:21" ht="14.4" customHeight="1" x14ac:dyDescent="0.3">
      <c r="A831" s="831">
        <v>11</v>
      </c>
      <c r="B831" s="832" t="s">
        <v>1183</v>
      </c>
      <c r="C831" s="832" t="s">
        <v>1189</v>
      </c>
      <c r="D831" s="833" t="s">
        <v>2119</v>
      </c>
      <c r="E831" s="834" t="s">
        <v>1201</v>
      </c>
      <c r="F831" s="832" t="s">
        <v>1186</v>
      </c>
      <c r="G831" s="832" t="s">
        <v>1392</v>
      </c>
      <c r="H831" s="832" t="s">
        <v>583</v>
      </c>
      <c r="I831" s="832" t="s">
        <v>1393</v>
      </c>
      <c r="J831" s="832" t="s">
        <v>1394</v>
      </c>
      <c r="K831" s="832" t="s">
        <v>1395</v>
      </c>
      <c r="L831" s="835">
        <v>0</v>
      </c>
      <c r="M831" s="835">
        <v>0</v>
      </c>
      <c r="N831" s="832">
        <v>1</v>
      </c>
      <c r="O831" s="836">
        <v>1</v>
      </c>
      <c r="P831" s="835"/>
      <c r="Q831" s="837"/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11</v>
      </c>
      <c r="B832" s="832" t="s">
        <v>1183</v>
      </c>
      <c r="C832" s="832" t="s">
        <v>1189</v>
      </c>
      <c r="D832" s="833" t="s">
        <v>2119</v>
      </c>
      <c r="E832" s="834" t="s">
        <v>1201</v>
      </c>
      <c r="F832" s="832" t="s">
        <v>1186</v>
      </c>
      <c r="G832" s="832" t="s">
        <v>1392</v>
      </c>
      <c r="H832" s="832" t="s">
        <v>583</v>
      </c>
      <c r="I832" s="832" t="s">
        <v>2066</v>
      </c>
      <c r="J832" s="832" t="s">
        <v>2067</v>
      </c>
      <c r="K832" s="832" t="s">
        <v>2068</v>
      </c>
      <c r="L832" s="835">
        <v>1000</v>
      </c>
      <c r="M832" s="835">
        <v>1000</v>
      </c>
      <c r="N832" s="832">
        <v>1</v>
      </c>
      <c r="O832" s="836">
        <v>1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11</v>
      </c>
      <c r="B833" s="832" t="s">
        <v>1183</v>
      </c>
      <c r="C833" s="832" t="s">
        <v>1189</v>
      </c>
      <c r="D833" s="833" t="s">
        <v>2119</v>
      </c>
      <c r="E833" s="834" t="s">
        <v>1201</v>
      </c>
      <c r="F833" s="832" t="s">
        <v>1186</v>
      </c>
      <c r="G833" s="832" t="s">
        <v>1222</v>
      </c>
      <c r="H833" s="832" t="s">
        <v>583</v>
      </c>
      <c r="I833" s="832" t="s">
        <v>1234</v>
      </c>
      <c r="J833" s="832" t="s">
        <v>1235</v>
      </c>
      <c r="K833" s="832" t="s">
        <v>1236</v>
      </c>
      <c r="L833" s="835">
        <v>748.12</v>
      </c>
      <c r="M833" s="835">
        <v>748.12</v>
      </c>
      <c r="N833" s="832">
        <v>1</v>
      </c>
      <c r="O833" s="836">
        <v>1</v>
      </c>
      <c r="P833" s="835">
        <v>748.12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11</v>
      </c>
      <c r="B834" s="832" t="s">
        <v>1183</v>
      </c>
      <c r="C834" s="832" t="s">
        <v>1189</v>
      </c>
      <c r="D834" s="833" t="s">
        <v>2119</v>
      </c>
      <c r="E834" s="834" t="s">
        <v>1201</v>
      </c>
      <c r="F834" s="832" t="s">
        <v>1186</v>
      </c>
      <c r="G834" s="832" t="s">
        <v>1222</v>
      </c>
      <c r="H834" s="832" t="s">
        <v>583</v>
      </c>
      <c r="I834" s="832" t="s">
        <v>1237</v>
      </c>
      <c r="J834" s="832" t="s">
        <v>1238</v>
      </c>
      <c r="K834" s="832" t="s">
        <v>1239</v>
      </c>
      <c r="L834" s="835">
        <v>1000</v>
      </c>
      <c r="M834" s="835">
        <v>2000</v>
      </c>
      <c r="N834" s="832">
        <v>2</v>
      </c>
      <c r="O834" s="836">
        <v>2</v>
      </c>
      <c r="P834" s="835">
        <v>2000</v>
      </c>
      <c r="Q834" s="837">
        <v>1</v>
      </c>
      <c r="R834" s="832">
        <v>2</v>
      </c>
      <c r="S834" s="837">
        <v>1</v>
      </c>
      <c r="T834" s="836">
        <v>2</v>
      </c>
      <c r="U834" s="838">
        <v>1</v>
      </c>
    </row>
    <row r="835" spans="1:21" ht="14.4" customHeight="1" x14ac:dyDescent="0.3">
      <c r="A835" s="831">
        <v>11</v>
      </c>
      <c r="B835" s="832" t="s">
        <v>1183</v>
      </c>
      <c r="C835" s="832" t="s">
        <v>1189</v>
      </c>
      <c r="D835" s="833" t="s">
        <v>2119</v>
      </c>
      <c r="E835" s="834" t="s">
        <v>1201</v>
      </c>
      <c r="F835" s="832" t="s">
        <v>1186</v>
      </c>
      <c r="G835" s="832" t="s">
        <v>1222</v>
      </c>
      <c r="H835" s="832" t="s">
        <v>583</v>
      </c>
      <c r="I835" s="832" t="s">
        <v>1223</v>
      </c>
      <c r="J835" s="832" t="s">
        <v>1224</v>
      </c>
      <c r="K835" s="832" t="s">
        <v>1225</v>
      </c>
      <c r="L835" s="835">
        <v>500</v>
      </c>
      <c r="M835" s="835">
        <v>1500</v>
      </c>
      <c r="N835" s="832">
        <v>3</v>
      </c>
      <c r="O835" s="836">
        <v>3</v>
      </c>
      <c r="P835" s="835">
        <v>1500</v>
      </c>
      <c r="Q835" s="837">
        <v>1</v>
      </c>
      <c r="R835" s="832">
        <v>3</v>
      </c>
      <c r="S835" s="837">
        <v>1</v>
      </c>
      <c r="T835" s="836">
        <v>3</v>
      </c>
      <c r="U835" s="838">
        <v>1</v>
      </c>
    </row>
    <row r="836" spans="1:21" ht="14.4" customHeight="1" x14ac:dyDescent="0.3">
      <c r="A836" s="831">
        <v>11</v>
      </c>
      <c r="B836" s="832" t="s">
        <v>1183</v>
      </c>
      <c r="C836" s="832" t="s">
        <v>1189</v>
      </c>
      <c r="D836" s="833" t="s">
        <v>2119</v>
      </c>
      <c r="E836" s="834" t="s">
        <v>1201</v>
      </c>
      <c r="F836" s="832" t="s">
        <v>1186</v>
      </c>
      <c r="G836" s="832" t="s">
        <v>1222</v>
      </c>
      <c r="H836" s="832" t="s">
        <v>583</v>
      </c>
      <c r="I836" s="832" t="s">
        <v>1226</v>
      </c>
      <c r="J836" s="832" t="s">
        <v>1227</v>
      </c>
      <c r="K836" s="832" t="s">
        <v>1228</v>
      </c>
      <c r="L836" s="835">
        <v>971.25</v>
      </c>
      <c r="M836" s="835">
        <v>2913.75</v>
      </c>
      <c r="N836" s="832">
        <v>3</v>
      </c>
      <c r="O836" s="836">
        <v>3</v>
      </c>
      <c r="P836" s="835">
        <v>2913.75</v>
      </c>
      <c r="Q836" s="837">
        <v>1</v>
      </c>
      <c r="R836" s="832">
        <v>3</v>
      </c>
      <c r="S836" s="837">
        <v>1</v>
      </c>
      <c r="T836" s="836">
        <v>3</v>
      </c>
      <c r="U836" s="838">
        <v>1</v>
      </c>
    </row>
    <row r="837" spans="1:21" ht="14.4" customHeight="1" x14ac:dyDescent="0.3">
      <c r="A837" s="831">
        <v>11</v>
      </c>
      <c r="B837" s="832" t="s">
        <v>1183</v>
      </c>
      <c r="C837" s="832" t="s">
        <v>1189</v>
      </c>
      <c r="D837" s="833" t="s">
        <v>2119</v>
      </c>
      <c r="E837" s="834" t="s">
        <v>1201</v>
      </c>
      <c r="F837" s="832" t="s">
        <v>1186</v>
      </c>
      <c r="G837" s="832" t="s">
        <v>1222</v>
      </c>
      <c r="H837" s="832" t="s">
        <v>583</v>
      </c>
      <c r="I837" s="832" t="s">
        <v>1962</v>
      </c>
      <c r="J837" s="832" t="s">
        <v>1963</v>
      </c>
      <c r="K837" s="832"/>
      <c r="L837" s="835">
        <v>1000</v>
      </c>
      <c r="M837" s="835">
        <v>3000</v>
      </c>
      <c r="N837" s="832">
        <v>3</v>
      </c>
      <c r="O837" s="836">
        <v>3</v>
      </c>
      <c r="P837" s="835">
        <v>1000</v>
      </c>
      <c r="Q837" s="837">
        <v>0.33333333333333331</v>
      </c>
      <c r="R837" s="832">
        <v>1</v>
      </c>
      <c r="S837" s="837">
        <v>0.33333333333333331</v>
      </c>
      <c r="T837" s="836">
        <v>1</v>
      </c>
      <c r="U837" s="838">
        <v>0.33333333333333331</v>
      </c>
    </row>
    <row r="838" spans="1:21" ht="14.4" customHeight="1" x14ac:dyDescent="0.3">
      <c r="A838" s="831">
        <v>11</v>
      </c>
      <c r="B838" s="832" t="s">
        <v>1183</v>
      </c>
      <c r="C838" s="832" t="s">
        <v>1189</v>
      </c>
      <c r="D838" s="833" t="s">
        <v>2119</v>
      </c>
      <c r="E838" s="834" t="s">
        <v>1201</v>
      </c>
      <c r="F838" s="832" t="s">
        <v>1186</v>
      </c>
      <c r="G838" s="832" t="s">
        <v>1222</v>
      </c>
      <c r="H838" s="832" t="s">
        <v>583</v>
      </c>
      <c r="I838" s="832" t="s">
        <v>1402</v>
      </c>
      <c r="J838" s="832" t="s">
        <v>1403</v>
      </c>
      <c r="K838" s="832" t="s">
        <v>1404</v>
      </c>
      <c r="L838" s="835">
        <v>180</v>
      </c>
      <c r="M838" s="835">
        <v>180</v>
      </c>
      <c r="N838" s="832">
        <v>1</v>
      </c>
      <c r="O838" s="836">
        <v>1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11</v>
      </c>
      <c r="B839" s="832" t="s">
        <v>1183</v>
      </c>
      <c r="C839" s="832" t="s">
        <v>1189</v>
      </c>
      <c r="D839" s="833" t="s">
        <v>2119</v>
      </c>
      <c r="E839" s="834" t="s">
        <v>1201</v>
      </c>
      <c r="F839" s="832" t="s">
        <v>1186</v>
      </c>
      <c r="G839" s="832" t="s">
        <v>1222</v>
      </c>
      <c r="H839" s="832" t="s">
        <v>583</v>
      </c>
      <c r="I839" s="832" t="s">
        <v>1414</v>
      </c>
      <c r="J839" s="832" t="s">
        <v>1415</v>
      </c>
      <c r="K839" s="832" t="s">
        <v>1416</v>
      </c>
      <c r="L839" s="835">
        <v>350</v>
      </c>
      <c r="M839" s="835">
        <v>1400</v>
      </c>
      <c r="N839" s="832">
        <v>4</v>
      </c>
      <c r="O839" s="836">
        <v>4</v>
      </c>
      <c r="P839" s="835">
        <v>1400</v>
      </c>
      <c r="Q839" s="837">
        <v>1</v>
      </c>
      <c r="R839" s="832">
        <v>4</v>
      </c>
      <c r="S839" s="837">
        <v>1</v>
      </c>
      <c r="T839" s="836">
        <v>4</v>
      </c>
      <c r="U839" s="838">
        <v>1</v>
      </c>
    </row>
    <row r="840" spans="1:21" ht="14.4" customHeight="1" x14ac:dyDescent="0.3">
      <c r="A840" s="831">
        <v>11</v>
      </c>
      <c r="B840" s="832" t="s">
        <v>1183</v>
      </c>
      <c r="C840" s="832" t="s">
        <v>1189</v>
      </c>
      <c r="D840" s="833" t="s">
        <v>2119</v>
      </c>
      <c r="E840" s="834" t="s">
        <v>1201</v>
      </c>
      <c r="F840" s="832" t="s">
        <v>1186</v>
      </c>
      <c r="G840" s="832" t="s">
        <v>1222</v>
      </c>
      <c r="H840" s="832" t="s">
        <v>583</v>
      </c>
      <c r="I840" s="832" t="s">
        <v>1417</v>
      </c>
      <c r="J840" s="832" t="s">
        <v>1418</v>
      </c>
      <c r="K840" s="832" t="s">
        <v>1419</v>
      </c>
      <c r="L840" s="835">
        <v>1600</v>
      </c>
      <c r="M840" s="835">
        <v>1600</v>
      </c>
      <c r="N840" s="832">
        <v>1</v>
      </c>
      <c r="O840" s="836">
        <v>1</v>
      </c>
      <c r="P840" s="835">
        <v>1600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11</v>
      </c>
      <c r="B841" s="832" t="s">
        <v>1183</v>
      </c>
      <c r="C841" s="832" t="s">
        <v>1189</v>
      </c>
      <c r="D841" s="833" t="s">
        <v>2119</v>
      </c>
      <c r="E841" s="834" t="s">
        <v>1201</v>
      </c>
      <c r="F841" s="832" t="s">
        <v>1186</v>
      </c>
      <c r="G841" s="832" t="s">
        <v>1222</v>
      </c>
      <c r="H841" s="832" t="s">
        <v>583</v>
      </c>
      <c r="I841" s="832" t="s">
        <v>1261</v>
      </c>
      <c r="J841" s="832" t="s">
        <v>1262</v>
      </c>
      <c r="K841" s="832" t="s">
        <v>1263</v>
      </c>
      <c r="L841" s="835">
        <v>1000</v>
      </c>
      <c r="M841" s="835">
        <v>1000</v>
      </c>
      <c r="N841" s="832">
        <v>1</v>
      </c>
      <c r="O841" s="836">
        <v>1</v>
      </c>
      <c r="P841" s="835">
        <v>1000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11</v>
      </c>
      <c r="B842" s="832" t="s">
        <v>1183</v>
      </c>
      <c r="C842" s="832" t="s">
        <v>1189</v>
      </c>
      <c r="D842" s="833" t="s">
        <v>2119</v>
      </c>
      <c r="E842" s="834" t="s">
        <v>1201</v>
      </c>
      <c r="F842" s="832" t="s">
        <v>1186</v>
      </c>
      <c r="G842" s="832" t="s">
        <v>1222</v>
      </c>
      <c r="H842" s="832" t="s">
        <v>583</v>
      </c>
      <c r="I842" s="832" t="s">
        <v>1964</v>
      </c>
      <c r="J842" s="832" t="s">
        <v>1965</v>
      </c>
      <c r="K842" s="832"/>
      <c r="L842" s="835">
        <v>705.67</v>
      </c>
      <c r="M842" s="835">
        <v>1411.34</v>
      </c>
      <c r="N842" s="832">
        <v>2</v>
      </c>
      <c r="O842" s="836">
        <v>2</v>
      </c>
      <c r="P842" s="835">
        <v>705.67</v>
      </c>
      <c r="Q842" s="837">
        <v>0.5</v>
      </c>
      <c r="R842" s="832">
        <v>1</v>
      </c>
      <c r="S842" s="837">
        <v>0.5</v>
      </c>
      <c r="T842" s="836">
        <v>1</v>
      </c>
      <c r="U842" s="838">
        <v>0.5</v>
      </c>
    </row>
    <row r="843" spans="1:21" ht="14.4" customHeight="1" x14ac:dyDescent="0.3">
      <c r="A843" s="831">
        <v>11</v>
      </c>
      <c r="B843" s="832" t="s">
        <v>1183</v>
      </c>
      <c r="C843" s="832" t="s">
        <v>1189</v>
      </c>
      <c r="D843" s="833" t="s">
        <v>2119</v>
      </c>
      <c r="E843" s="834" t="s">
        <v>1201</v>
      </c>
      <c r="F843" s="832" t="s">
        <v>1186</v>
      </c>
      <c r="G843" s="832" t="s">
        <v>1222</v>
      </c>
      <c r="H843" s="832" t="s">
        <v>583</v>
      </c>
      <c r="I843" s="832" t="s">
        <v>1423</v>
      </c>
      <c r="J843" s="832" t="s">
        <v>1424</v>
      </c>
      <c r="K843" s="832"/>
      <c r="L843" s="835">
        <v>180</v>
      </c>
      <c r="M843" s="835">
        <v>180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11</v>
      </c>
      <c r="B844" s="832" t="s">
        <v>1183</v>
      </c>
      <c r="C844" s="832" t="s">
        <v>1189</v>
      </c>
      <c r="D844" s="833" t="s">
        <v>2119</v>
      </c>
      <c r="E844" s="834" t="s">
        <v>1201</v>
      </c>
      <c r="F844" s="832" t="s">
        <v>1186</v>
      </c>
      <c r="G844" s="832" t="s">
        <v>1246</v>
      </c>
      <c r="H844" s="832" t="s">
        <v>583</v>
      </c>
      <c r="I844" s="832" t="s">
        <v>1777</v>
      </c>
      <c r="J844" s="832" t="s">
        <v>1778</v>
      </c>
      <c r="K844" s="832" t="s">
        <v>1779</v>
      </c>
      <c r="L844" s="835">
        <v>950</v>
      </c>
      <c r="M844" s="835">
        <v>950</v>
      </c>
      <c r="N844" s="832">
        <v>1</v>
      </c>
      <c r="O844" s="836">
        <v>1</v>
      </c>
      <c r="P844" s="835">
        <v>950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" customHeight="1" x14ac:dyDescent="0.3">
      <c r="A845" s="831">
        <v>11</v>
      </c>
      <c r="B845" s="832" t="s">
        <v>1183</v>
      </c>
      <c r="C845" s="832" t="s">
        <v>1189</v>
      </c>
      <c r="D845" s="833" t="s">
        <v>2119</v>
      </c>
      <c r="E845" s="834" t="s">
        <v>1201</v>
      </c>
      <c r="F845" s="832" t="s">
        <v>1186</v>
      </c>
      <c r="G845" s="832" t="s">
        <v>1246</v>
      </c>
      <c r="H845" s="832" t="s">
        <v>583</v>
      </c>
      <c r="I845" s="832" t="s">
        <v>2069</v>
      </c>
      <c r="J845" s="832" t="s">
        <v>2070</v>
      </c>
      <c r="K845" s="832" t="s">
        <v>2071</v>
      </c>
      <c r="L845" s="835">
        <v>1075</v>
      </c>
      <c r="M845" s="835">
        <v>1075</v>
      </c>
      <c r="N845" s="832">
        <v>1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11</v>
      </c>
      <c r="B846" s="832" t="s">
        <v>1183</v>
      </c>
      <c r="C846" s="832" t="s">
        <v>1189</v>
      </c>
      <c r="D846" s="833" t="s">
        <v>2119</v>
      </c>
      <c r="E846" s="834" t="s">
        <v>1201</v>
      </c>
      <c r="F846" s="832" t="s">
        <v>1186</v>
      </c>
      <c r="G846" s="832" t="s">
        <v>1246</v>
      </c>
      <c r="H846" s="832" t="s">
        <v>583</v>
      </c>
      <c r="I846" s="832" t="s">
        <v>1247</v>
      </c>
      <c r="J846" s="832" t="s">
        <v>1248</v>
      </c>
      <c r="K846" s="832" t="s">
        <v>1249</v>
      </c>
      <c r="L846" s="835">
        <v>200</v>
      </c>
      <c r="M846" s="835">
        <v>800</v>
      </c>
      <c r="N846" s="832">
        <v>4</v>
      </c>
      <c r="O846" s="836">
        <v>2</v>
      </c>
      <c r="P846" s="835">
        <v>800</v>
      </c>
      <c r="Q846" s="837">
        <v>1</v>
      </c>
      <c r="R846" s="832">
        <v>4</v>
      </c>
      <c r="S846" s="837">
        <v>1</v>
      </c>
      <c r="T846" s="836">
        <v>2</v>
      </c>
      <c r="U846" s="838">
        <v>1</v>
      </c>
    </row>
    <row r="847" spans="1:21" ht="14.4" customHeight="1" x14ac:dyDescent="0.3">
      <c r="A847" s="831">
        <v>11</v>
      </c>
      <c r="B847" s="832" t="s">
        <v>1183</v>
      </c>
      <c r="C847" s="832" t="s">
        <v>1189</v>
      </c>
      <c r="D847" s="833" t="s">
        <v>2119</v>
      </c>
      <c r="E847" s="834" t="s">
        <v>1201</v>
      </c>
      <c r="F847" s="832" t="s">
        <v>1186</v>
      </c>
      <c r="G847" s="832" t="s">
        <v>1246</v>
      </c>
      <c r="H847" s="832" t="s">
        <v>583</v>
      </c>
      <c r="I847" s="832" t="s">
        <v>1264</v>
      </c>
      <c r="J847" s="832" t="s">
        <v>1265</v>
      </c>
      <c r="K847" s="832" t="s">
        <v>1266</v>
      </c>
      <c r="L847" s="835">
        <v>278.75</v>
      </c>
      <c r="M847" s="835">
        <v>2230</v>
      </c>
      <c r="N847" s="832">
        <v>8</v>
      </c>
      <c r="O847" s="836">
        <v>4</v>
      </c>
      <c r="P847" s="835">
        <v>2230</v>
      </c>
      <c r="Q847" s="837">
        <v>1</v>
      </c>
      <c r="R847" s="832">
        <v>8</v>
      </c>
      <c r="S847" s="837">
        <v>1</v>
      </c>
      <c r="T847" s="836">
        <v>4</v>
      </c>
      <c r="U847" s="838">
        <v>1</v>
      </c>
    </row>
    <row r="848" spans="1:21" ht="14.4" customHeight="1" x14ac:dyDescent="0.3">
      <c r="A848" s="831">
        <v>11</v>
      </c>
      <c r="B848" s="832" t="s">
        <v>1183</v>
      </c>
      <c r="C848" s="832" t="s">
        <v>1189</v>
      </c>
      <c r="D848" s="833" t="s">
        <v>2119</v>
      </c>
      <c r="E848" s="834" t="s">
        <v>1201</v>
      </c>
      <c r="F848" s="832" t="s">
        <v>1186</v>
      </c>
      <c r="G848" s="832" t="s">
        <v>1246</v>
      </c>
      <c r="H848" s="832" t="s">
        <v>583</v>
      </c>
      <c r="I848" s="832" t="s">
        <v>1331</v>
      </c>
      <c r="J848" s="832" t="s">
        <v>1332</v>
      </c>
      <c r="K848" s="832" t="s">
        <v>1333</v>
      </c>
      <c r="L848" s="835">
        <v>1150</v>
      </c>
      <c r="M848" s="835">
        <v>1150</v>
      </c>
      <c r="N848" s="832">
        <v>1</v>
      </c>
      <c r="O848" s="836">
        <v>1</v>
      </c>
      <c r="P848" s="835">
        <v>1150</v>
      </c>
      <c r="Q848" s="837">
        <v>1</v>
      </c>
      <c r="R848" s="832">
        <v>1</v>
      </c>
      <c r="S848" s="837">
        <v>1</v>
      </c>
      <c r="T848" s="836">
        <v>1</v>
      </c>
      <c r="U848" s="838">
        <v>1</v>
      </c>
    </row>
    <row r="849" spans="1:21" ht="14.4" customHeight="1" x14ac:dyDescent="0.3">
      <c r="A849" s="831">
        <v>11</v>
      </c>
      <c r="B849" s="832" t="s">
        <v>1183</v>
      </c>
      <c r="C849" s="832" t="s">
        <v>1189</v>
      </c>
      <c r="D849" s="833" t="s">
        <v>2119</v>
      </c>
      <c r="E849" s="834" t="s">
        <v>1201</v>
      </c>
      <c r="F849" s="832" t="s">
        <v>1186</v>
      </c>
      <c r="G849" s="832" t="s">
        <v>1337</v>
      </c>
      <c r="H849" s="832" t="s">
        <v>583</v>
      </c>
      <c r="I849" s="832" t="s">
        <v>1566</v>
      </c>
      <c r="J849" s="832" t="s">
        <v>1567</v>
      </c>
      <c r="K849" s="832" t="s">
        <v>1568</v>
      </c>
      <c r="L849" s="835">
        <v>1659.44</v>
      </c>
      <c r="M849" s="835">
        <v>9956.64</v>
      </c>
      <c r="N849" s="832">
        <v>6</v>
      </c>
      <c r="O849" s="836">
        <v>5</v>
      </c>
      <c r="P849" s="835">
        <v>9956.64</v>
      </c>
      <c r="Q849" s="837">
        <v>1</v>
      </c>
      <c r="R849" s="832">
        <v>6</v>
      </c>
      <c r="S849" s="837">
        <v>1</v>
      </c>
      <c r="T849" s="836">
        <v>5</v>
      </c>
      <c r="U849" s="838">
        <v>1</v>
      </c>
    </row>
    <row r="850" spans="1:21" ht="14.4" customHeight="1" x14ac:dyDescent="0.3">
      <c r="A850" s="831">
        <v>11</v>
      </c>
      <c r="B850" s="832" t="s">
        <v>1183</v>
      </c>
      <c r="C850" s="832" t="s">
        <v>1189</v>
      </c>
      <c r="D850" s="833" t="s">
        <v>2119</v>
      </c>
      <c r="E850" s="834" t="s">
        <v>1211</v>
      </c>
      <c r="F850" s="832" t="s">
        <v>1184</v>
      </c>
      <c r="G850" s="832" t="s">
        <v>1434</v>
      </c>
      <c r="H850" s="832" t="s">
        <v>583</v>
      </c>
      <c r="I850" s="832" t="s">
        <v>1435</v>
      </c>
      <c r="J850" s="832" t="s">
        <v>1436</v>
      </c>
      <c r="K850" s="832" t="s">
        <v>1437</v>
      </c>
      <c r="L850" s="835">
        <v>23.49</v>
      </c>
      <c r="M850" s="835">
        <v>46.98</v>
      </c>
      <c r="N850" s="832">
        <v>2</v>
      </c>
      <c r="O850" s="836">
        <v>2</v>
      </c>
      <c r="P850" s="835">
        <v>46.98</v>
      </c>
      <c r="Q850" s="837">
        <v>1</v>
      </c>
      <c r="R850" s="832">
        <v>2</v>
      </c>
      <c r="S850" s="837">
        <v>1</v>
      </c>
      <c r="T850" s="836">
        <v>2</v>
      </c>
      <c r="U850" s="838">
        <v>1</v>
      </c>
    </row>
    <row r="851" spans="1:21" ht="14.4" customHeight="1" x14ac:dyDescent="0.3">
      <c r="A851" s="831">
        <v>11</v>
      </c>
      <c r="B851" s="832" t="s">
        <v>1183</v>
      </c>
      <c r="C851" s="832" t="s">
        <v>1189</v>
      </c>
      <c r="D851" s="833" t="s">
        <v>2119</v>
      </c>
      <c r="E851" s="834" t="s">
        <v>1211</v>
      </c>
      <c r="F851" s="832" t="s">
        <v>1184</v>
      </c>
      <c r="G851" s="832" t="s">
        <v>1986</v>
      </c>
      <c r="H851" s="832" t="s">
        <v>583</v>
      </c>
      <c r="I851" s="832" t="s">
        <v>1987</v>
      </c>
      <c r="J851" s="832" t="s">
        <v>1988</v>
      </c>
      <c r="K851" s="832" t="s">
        <v>1989</v>
      </c>
      <c r="L851" s="835">
        <v>263.26</v>
      </c>
      <c r="M851" s="835">
        <v>526.52</v>
      </c>
      <c r="N851" s="832">
        <v>2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11</v>
      </c>
      <c r="B852" s="832" t="s">
        <v>1183</v>
      </c>
      <c r="C852" s="832" t="s">
        <v>1189</v>
      </c>
      <c r="D852" s="833" t="s">
        <v>2119</v>
      </c>
      <c r="E852" s="834" t="s">
        <v>1211</v>
      </c>
      <c r="F852" s="832" t="s">
        <v>1184</v>
      </c>
      <c r="G852" s="832" t="s">
        <v>1268</v>
      </c>
      <c r="H852" s="832" t="s">
        <v>618</v>
      </c>
      <c r="I852" s="832" t="s">
        <v>1071</v>
      </c>
      <c r="J852" s="832" t="s">
        <v>1072</v>
      </c>
      <c r="K852" s="832" t="s">
        <v>1073</v>
      </c>
      <c r="L852" s="835">
        <v>4.7</v>
      </c>
      <c r="M852" s="835">
        <v>4.7</v>
      </c>
      <c r="N852" s="832">
        <v>1</v>
      </c>
      <c r="O852" s="836">
        <v>0.5</v>
      </c>
      <c r="P852" s="835">
        <v>4.7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11</v>
      </c>
      <c r="B853" s="832" t="s">
        <v>1183</v>
      </c>
      <c r="C853" s="832" t="s">
        <v>1189</v>
      </c>
      <c r="D853" s="833" t="s">
        <v>2119</v>
      </c>
      <c r="E853" s="834" t="s">
        <v>1211</v>
      </c>
      <c r="F853" s="832" t="s">
        <v>1184</v>
      </c>
      <c r="G853" s="832" t="s">
        <v>1341</v>
      </c>
      <c r="H853" s="832" t="s">
        <v>583</v>
      </c>
      <c r="I853" s="832" t="s">
        <v>1342</v>
      </c>
      <c r="J853" s="832" t="s">
        <v>1343</v>
      </c>
      <c r="K853" s="832" t="s">
        <v>1344</v>
      </c>
      <c r="L853" s="835">
        <v>159.71</v>
      </c>
      <c r="M853" s="835">
        <v>2395.6499999999996</v>
      </c>
      <c r="N853" s="832">
        <v>15</v>
      </c>
      <c r="O853" s="836">
        <v>7</v>
      </c>
      <c r="P853" s="835">
        <v>798.55</v>
      </c>
      <c r="Q853" s="837">
        <v>0.33333333333333337</v>
      </c>
      <c r="R853" s="832">
        <v>5</v>
      </c>
      <c r="S853" s="837">
        <v>0.33333333333333331</v>
      </c>
      <c r="T853" s="836">
        <v>3</v>
      </c>
      <c r="U853" s="838">
        <v>0.42857142857142855</v>
      </c>
    </row>
    <row r="854" spans="1:21" ht="14.4" customHeight="1" x14ac:dyDescent="0.3">
      <c r="A854" s="831">
        <v>11</v>
      </c>
      <c r="B854" s="832" t="s">
        <v>1183</v>
      </c>
      <c r="C854" s="832" t="s">
        <v>1189</v>
      </c>
      <c r="D854" s="833" t="s">
        <v>2119</v>
      </c>
      <c r="E854" s="834" t="s">
        <v>1211</v>
      </c>
      <c r="F854" s="832" t="s">
        <v>1184</v>
      </c>
      <c r="G854" s="832" t="s">
        <v>2072</v>
      </c>
      <c r="H854" s="832" t="s">
        <v>583</v>
      </c>
      <c r="I854" s="832" t="s">
        <v>2073</v>
      </c>
      <c r="J854" s="832" t="s">
        <v>2074</v>
      </c>
      <c r="K854" s="832" t="s">
        <v>2075</v>
      </c>
      <c r="L854" s="835">
        <v>86.02</v>
      </c>
      <c r="M854" s="835">
        <v>86.02</v>
      </c>
      <c r="N854" s="832">
        <v>1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11</v>
      </c>
      <c r="B855" s="832" t="s">
        <v>1183</v>
      </c>
      <c r="C855" s="832" t="s">
        <v>1189</v>
      </c>
      <c r="D855" s="833" t="s">
        <v>2119</v>
      </c>
      <c r="E855" s="834" t="s">
        <v>1211</v>
      </c>
      <c r="F855" s="832" t="s">
        <v>1184</v>
      </c>
      <c r="G855" s="832" t="s">
        <v>1250</v>
      </c>
      <c r="H855" s="832" t="s">
        <v>618</v>
      </c>
      <c r="I855" s="832" t="s">
        <v>1050</v>
      </c>
      <c r="J855" s="832" t="s">
        <v>1051</v>
      </c>
      <c r="K855" s="832" t="s">
        <v>1052</v>
      </c>
      <c r="L855" s="835">
        <v>170.52</v>
      </c>
      <c r="M855" s="835">
        <v>341.04</v>
      </c>
      <c r="N855" s="832">
        <v>2</v>
      </c>
      <c r="O855" s="836">
        <v>0.5</v>
      </c>
      <c r="P855" s="835">
        <v>341.04</v>
      </c>
      <c r="Q855" s="837">
        <v>1</v>
      </c>
      <c r="R855" s="832">
        <v>2</v>
      </c>
      <c r="S855" s="837">
        <v>1</v>
      </c>
      <c r="T855" s="836">
        <v>0.5</v>
      </c>
      <c r="U855" s="838">
        <v>1</v>
      </c>
    </row>
    <row r="856" spans="1:21" ht="14.4" customHeight="1" x14ac:dyDescent="0.3">
      <c r="A856" s="831">
        <v>11</v>
      </c>
      <c r="B856" s="832" t="s">
        <v>1183</v>
      </c>
      <c r="C856" s="832" t="s">
        <v>1189</v>
      </c>
      <c r="D856" s="833" t="s">
        <v>2119</v>
      </c>
      <c r="E856" s="834" t="s">
        <v>1211</v>
      </c>
      <c r="F856" s="832" t="s">
        <v>1184</v>
      </c>
      <c r="G856" s="832" t="s">
        <v>1250</v>
      </c>
      <c r="H856" s="832" t="s">
        <v>618</v>
      </c>
      <c r="I856" s="832" t="s">
        <v>1251</v>
      </c>
      <c r="J856" s="832" t="s">
        <v>1051</v>
      </c>
      <c r="K856" s="832" t="s">
        <v>1252</v>
      </c>
      <c r="L856" s="835">
        <v>272.83</v>
      </c>
      <c r="M856" s="835">
        <v>818.49</v>
      </c>
      <c r="N856" s="832">
        <v>3</v>
      </c>
      <c r="O856" s="836">
        <v>1.5</v>
      </c>
      <c r="P856" s="835">
        <v>545.66</v>
      </c>
      <c r="Q856" s="837">
        <v>0.66666666666666663</v>
      </c>
      <c r="R856" s="832">
        <v>2</v>
      </c>
      <c r="S856" s="837">
        <v>0.66666666666666663</v>
      </c>
      <c r="T856" s="836">
        <v>0.5</v>
      </c>
      <c r="U856" s="838">
        <v>0.33333333333333331</v>
      </c>
    </row>
    <row r="857" spans="1:21" ht="14.4" customHeight="1" x14ac:dyDescent="0.3">
      <c r="A857" s="831">
        <v>11</v>
      </c>
      <c r="B857" s="832" t="s">
        <v>1183</v>
      </c>
      <c r="C857" s="832" t="s">
        <v>1189</v>
      </c>
      <c r="D857" s="833" t="s">
        <v>2119</v>
      </c>
      <c r="E857" s="834" t="s">
        <v>1211</v>
      </c>
      <c r="F857" s="832" t="s">
        <v>1184</v>
      </c>
      <c r="G857" s="832" t="s">
        <v>2076</v>
      </c>
      <c r="H857" s="832" t="s">
        <v>618</v>
      </c>
      <c r="I857" s="832" t="s">
        <v>1133</v>
      </c>
      <c r="J857" s="832" t="s">
        <v>827</v>
      </c>
      <c r="K857" s="832" t="s">
        <v>1134</v>
      </c>
      <c r="L857" s="835">
        <v>58.77</v>
      </c>
      <c r="M857" s="835">
        <v>58.77</v>
      </c>
      <c r="N857" s="832">
        <v>1</v>
      </c>
      <c r="O857" s="836">
        <v>1</v>
      </c>
      <c r="P857" s="835"/>
      <c r="Q857" s="837">
        <v>0</v>
      </c>
      <c r="R857" s="832"/>
      <c r="S857" s="837">
        <v>0</v>
      </c>
      <c r="T857" s="836"/>
      <c r="U857" s="838">
        <v>0</v>
      </c>
    </row>
    <row r="858" spans="1:21" ht="14.4" customHeight="1" x14ac:dyDescent="0.3">
      <c r="A858" s="831">
        <v>11</v>
      </c>
      <c r="B858" s="832" t="s">
        <v>1183</v>
      </c>
      <c r="C858" s="832" t="s">
        <v>1189</v>
      </c>
      <c r="D858" s="833" t="s">
        <v>2119</v>
      </c>
      <c r="E858" s="834" t="s">
        <v>1211</v>
      </c>
      <c r="F858" s="832" t="s">
        <v>1184</v>
      </c>
      <c r="G858" s="832" t="s">
        <v>1854</v>
      </c>
      <c r="H858" s="832" t="s">
        <v>583</v>
      </c>
      <c r="I858" s="832" t="s">
        <v>1897</v>
      </c>
      <c r="J858" s="832" t="s">
        <v>1856</v>
      </c>
      <c r="K858" s="832" t="s">
        <v>1052</v>
      </c>
      <c r="L858" s="835">
        <v>78.33</v>
      </c>
      <c r="M858" s="835">
        <v>156.66</v>
      </c>
      <c r="N858" s="832">
        <v>2</v>
      </c>
      <c r="O858" s="836">
        <v>0.5</v>
      </c>
      <c r="P858" s="835">
        <v>156.66</v>
      </c>
      <c r="Q858" s="837">
        <v>1</v>
      </c>
      <c r="R858" s="832">
        <v>2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11</v>
      </c>
      <c r="B859" s="832" t="s">
        <v>1183</v>
      </c>
      <c r="C859" s="832" t="s">
        <v>1189</v>
      </c>
      <c r="D859" s="833" t="s">
        <v>2119</v>
      </c>
      <c r="E859" s="834" t="s">
        <v>1211</v>
      </c>
      <c r="F859" s="832" t="s">
        <v>1184</v>
      </c>
      <c r="G859" s="832" t="s">
        <v>1486</v>
      </c>
      <c r="H859" s="832" t="s">
        <v>583</v>
      </c>
      <c r="I859" s="832" t="s">
        <v>2077</v>
      </c>
      <c r="J859" s="832" t="s">
        <v>1488</v>
      </c>
      <c r="K859" s="832" t="s">
        <v>2078</v>
      </c>
      <c r="L859" s="835">
        <v>58.77</v>
      </c>
      <c r="M859" s="835">
        <v>58.77</v>
      </c>
      <c r="N859" s="832">
        <v>1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11</v>
      </c>
      <c r="B860" s="832" t="s">
        <v>1183</v>
      </c>
      <c r="C860" s="832" t="s">
        <v>1189</v>
      </c>
      <c r="D860" s="833" t="s">
        <v>2119</v>
      </c>
      <c r="E860" s="834" t="s">
        <v>1211</v>
      </c>
      <c r="F860" s="832" t="s">
        <v>1184</v>
      </c>
      <c r="G860" s="832" t="s">
        <v>2079</v>
      </c>
      <c r="H860" s="832" t="s">
        <v>583</v>
      </c>
      <c r="I860" s="832" t="s">
        <v>2080</v>
      </c>
      <c r="J860" s="832" t="s">
        <v>2081</v>
      </c>
      <c r="K860" s="832" t="s">
        <v>2082</v>
      </c>
      <c r="L860" s="835">
        <v>0</v>
      </c>
      <c r="M860" s="835">
        <v>0</v>
      </c>
      <c r="N860" s="832">
        <v>1</v>
      </c>
      <c r="O860" s="836">
        <v>1</v>
      </c>
      <c r="P860" s="835"/>
      <c r="Q860" s="837"/>
      <c r="R860" s="832"/>
      <c r="S860" s="837">
        <v>0</v>
      </c>
      <c r="T860" s="836"/>
      <c r="U860" s="838">
        <v>0</v>
      </c>
    </row>
    <row r="861" spans="1:21" ht="14.4" customHeight="1" x14ac:dyDescent="0.3">
      <c r="A861" s="831">
        <v>11</v>
      </c>
      <c r="B861" s="832" t="s">
        <v>1183</v>
      </c>
      <c r="C861" s="832" t="s">
        <v>1189</v>
      </c>
      <c r="D861" s="833" t="s">
        <v>2119</v>
      </c>
      <c r="E861" s="834" t="s">
        <v>1211</v>
      </c>
      <c r="F861" s="832" t="s">
        <v>1184</v>
      </c>
      <c r="G861" s="832" t="s">
        <v>1273</v>
      </c>
      <c r="H861" s="832" t="s">
        <v>583</v>
      </c>
      <c r="I861" s="832" t="s">
        <v>1274</v>
      </c>
      <c r="J861" s="832" t="s">
        <v>1275</v>
      </c>
      <c r="K861" s="832" t="s">
        <v>1276</v>
      </c>
      <c r="L861" s="835">
        <v>52.87</v>
      </c>
      <c r="M861" s="835">
        <v>105.74</v>
      </c>
      <c r="N861" s="832">
        <v>2</v>
      </c>
      <c r="O861" s="836">
        <v>1.5</v>
      </c>
      <c r="P861" s="835">
        <v>52.87</v>
      </c>
      <c r="Q861" s="837">
        <v>0.5</v>
      </c>
      <c r="R861" s="832">
        <v>1</v>
      </c>
      <c r="S861" s="837">
        <v>0.5</v>
      </c>
      <c r="T861" s="836">
        <v>0.5</v>
      </c>
      <c r="U861" s="838">
        <v>0.33333333333333331</v>
      </c>
    </row>
    <row r="862" spans="1:21" ht="14.4" customHeight="1" x14ac:dyDescent="0.3">
      <c r="A862" s="831">
        <v>11</v>
      </c>
      <c r="B862" s="832" t="s">
        <v>1183</v>
      </c>
      <c r="C862" s="832" t="s">
        <v>1189</v>
      </c>
      <c r="D862" s="833" t="s">
        <v>2119</v>
      </c>
      <c r="E862" s="834" t="s">
        <v>1211</v>
      </c>
      <c r="F862" s="832" t="s">
        <v>1184</v>
      </c>
      <c r="G862" s="832" t="s">
        <v>1273</v>
      </c>
      <c r="H862" s="832" t="s">
        <v>583</v>
      </c>
      <c r="I862" s="832" t="s">
        <v>1639</v>
      </c>
      <c r="J862" s="832" t="s">
        <v>1640</v>
      </c>
      <c r="K862" s="832" t="s">
        <v>1641</v>
      </c>
      <c r="L862" s="835">
        <v>0</v>
      </c>
      <c r="M862" s="835">
        <v>0</v>
      </c>
      <c r="N862" s="832">
        <v>2</v>
      </c>
      <c r="O862" s="836">
        <v>2</v>
      </c>
      <c r="P862" s="835"/>
      <c r="Q862" s="837"/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11</v>
      </c>
      <c r="B863" s="832" t="s">
        <v>1183</v>
      </c>
      <c r="C863" s="832" t="s">
        <v>1189</v>
      </c>
      <c r="D863" s="833" t="s">
        <v>2119</v>
      </c>
      <c r="E863" s="834" t="s">
        <v>1211</v>
      </c>
      <c r="F863" s="832" t="s">
        <v>1184</v>
      </c>
      <c r="G863" s="832" t="s">
        <v>1283</v>
      </c>
      <c r="H863" s="832" t="s">
        <v>583</v>
      </c>
      <c r="I863" s="832" t="s">
        <v>2083</v>
      </c>
      <c r="J863" s="832" t="s">
        <v>636</v>
      </c>
      <c r="K863" s="832" t="s">
        <v>1747</v>
      </c>
      <c r="L863" s="835">
        <v>45.56</v>
      </c>
      <c r="M863" s="835">
        <v>91.12</v>
      </c>
      <c r="N863" s="832">
        <v>2</v>
      </c>
      <c r="O863" s="836">
        <v>1.5</v>
      </c>
      <c r="P863" s="835">
        <v>91.12</v>
      </c>
      <c r="Q863" s="837">
        <v>1</v>
      </c>
      <c r="R863" s="832">
        <v>2</v>
      </c>
      <c r="S863" s="837">
        <v>1</v>
      </c>
      <c r="T863" s="836">
        <v>1.5</v>
      </c>
      <c r="U863" s="838">
        <v>1</v>
      </c>
    </row>
    <row r="864" spans="1:21" ht="14.4" customHeight="1" x14ac:dyDescent="0.3">
      <c r="A864" s="831">
        <v>11</v>
      </c>
      <c r="B864" s="832" t="s">
        <v>1183</v>
      </c>
      <c r="C864" s="832" t="s">
        <v>1189</v>
      </c>
      <c r="D864" s="833" t="s">
        <v>2119</v>
      </c>
      <c r="E864" s="834" t="s">
        <v>1211</v>
      </c>
      <c r="F864" s="832" t="s">
        <v>1184</v>
      </c>
      <c r="G864" s="832" t="s">
        <v>1290</v>
      </c>
      <c r="H864" s="832" t="s">
        <v>583</v>
      </c>
      <c r="I864" s="832" t="s">
        <v>1291</v>
      </c>
      <c r="J864" s="832" t="s">
        <v>700</v>
      </c>
      <c r="K864" s="832" t="s">
        <v>1292</v>
      </c>
      <c r="L864" s="835">
        <v>0</v>
      </c>
      <c r="M864" s="835">
        <v>0</v>
      </c>
      <c r="N864" s="832">
        <v>1</v>
      </c>
      <c r="O864" s="836">
        <v>0.5</v>
      </c>
      <c r="P864" s="835">
        <v>0</v>
      </c>
      <c r="Q864" s="837"/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11</v>
      </c>
      <c r="B865" s="832" t="s">
        <v>1183</v>
      </c>
      <c r="C865" s="832" t="s">
        <v>1189</v>
      </c>
      <c r="D865" s="833" t="s">
        <v>2119</v>
      </c>
      <c r="E865" s="834" t="s">
        <v>1211</v>
      </c>
      <c r="F865" s="832" t="s">
        <v>1184</v>
      </c>
      <c r="G865" s="832" t="s">
        <v>2084</v>
      </c>
      <c r="H865" s="832" t="s">
        <v>583</v>
      </c>
      <c r="I865" s="832" t="s">
        <v>2085</v>
      </c>
      <c r="J865" s="832" t="s">
        <v>2086</v>
      </c>
      <c r="K865" s="832" t="s">
        <v>2087</v>
      </c>
      <c r="L865" s="835">
        <v>0</v>
      </c>
      <c r="M865" s="835">
        <v>0</v>
      </c>
      <c r="N865" s="832">
        <v>1</v>
      </c>
      <c r="O865" s="836">
        <v>1</v>
      </c>
      <c r="P865" s="835"/>
      <c r="Q865" s="837"/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11</v>
      </c>
      <c r="B866" s="832" t="s">
        <v>1183</v>
      </c>
      <c r="C866" s="832" t="s">
        <v>1189</v>
      </c>
      <c r="D866" s="833" t="s">
        <v>2119</v>
      </c>
      <c r="E866" s="834" t="s">
        <v>1211</v>
      </c>
      <c r="F866" s="832" t="s">
        <v>1184</v>
      </c>
      <c r="G866" s="832" t="s">
        <v>1881</v>
      </c>
      <c r="H866" s="832" t="s">
        <v>583</v>
      </c>
      <c r="I866" s="832" t="s">
        <v>1882</v>
      </c>
      <c r="J866" s="832" t="s">
        <v>942</v>
      </c>
      <c r="K866" s="832" t="s">
        <v>1883</v>
      </c>
      <c r="L866" s="835">
        <v>94.7</v>
      </c>
      <c r="M866" s="835">
        <v>189.4</v>
      </c>
      <c r="N866" s="832">
        <v>2</v>
      </c>
      <c r="O866" s="836">
        <v>0.5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11</v>
      </c>
      <c r="B867" s="832" t="s">
        <v>1183</v>
      </c>
      <c r="C867" s="832" t="s">
        <v>1189</v>
      </c>
      <c r="D867" s="833" t="s">
        <v>2119</v>
      </c>
      <c r="E867" s="834" t="s">
        <v>1211</v>
      </c>
      <c r="F867" s="832" t="s">
        <v>1184</v>
      </c>
      <c r="G867" s="832" t="s">
        <v>1881</v>
      </c>
      <c r="H867" s="832" t="s">
        <v>583</v>
      </c>
      <c r="I867" s="832" t="s">
        <v>2088</v>
      </c>
      <c r="J867" s="832" t="s">
        <v>942</v>
      </c>
      <c r="K867" s="832" t="s">
        <v>1883</v>
      </c>
      <c r="L867" s="835">
        <v>94.7</v>
      </c>
      <c r="M867" s="835">
        <v>189.4</v>
      </c>
      <c r="N867" s="832">
        <v>2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11</v>
      </c>
      <c r="B868" s="832" t="s">
        <v>1183</v>
      </c>
      <c r="C868" s="832" t="s">
        <v>1189</v>
      </c>
      <c r="D868" s="833" t="s">
        <v>2119</v>
      </c>
      <c r="E868" s="834" t="s">
        <v>1211</v>
      </c>
      <c r="F868" s="832" t="s">
        <v>1184</v>
      </c>
      <c r="G868" s="832" t="s">
        <v>1293</v>
      </c>
      <c r="H868" s="832" t="s">
        <v>583</v>
      </c>
      <c r="I868" s="832" t="s">
        <v>1294</v>
      </c>
      <c r="J868" s="832" t="s">
        <v>1295</v>
      </c>
      <c r="K868" s="832" t="s">
        <v>1296</v>
      </c>
      <c r="L868" s="835">
        <v>159.71</v>
      </c>
      <c r="M868" s="835">
        <v>3353.9100000000003</v>
      </c>
      <c r="N868" s="832">
        <v>21</v>
      </c>
      <c r="O868" s="836">
        <v>5</v>
      </c>
      <c r="P868" s="835">
        <v>479.13</v>
      </c>
      <c r="Q868" s="837">
        <v>0.14285714285714285</v>
      </c>
      <c r="R868" s="832">
        <v>3</v>
      </c>
      <c r="S868" s="837">
        <v>0.14285714285714285</v>
      </c>
      <c r="T868" s="836">
        <v>1</v>
      </c>
      <c r="U868" s="838">
        <v>0.2</v>
      </c>
    </row>
    <row r="869" spans="1:21" ht="14.4" customHeight="1" x14ac:dyDescent="0.3">
      <c r="A869" s="831">
        <v>11</v>
      </c>
      <c r="B869" s="832" t="s">
        <v>1183</v>
      </c>
      <c r="C869" s="832" t="s">
        <v>1189</v>
      </c>
      <c r="D869" s="833" t="s">
        <v>2119</v>
      </c>
      <c r="E869" s="834" t="s">
        <v>1211</v>
      </c>
      <c r="F869" s="832" t="s">
        <v>1184</v>
      </c>
      <c r="G869" s="832" t="s">
        <v>1508</v>
      </c>
      <c r="H869" s="832" t="s">
        <v>583</v>
      </c>
      <c r="I869" s="832" t="s">
        <v>1512</v>
      </c>
      <c r="J869" s="832" t="s">
        <v>1510</v>
      </c>
      <c r="K869" s="832" t="s">
        <v>1513</v>
      </c>
      <c r="L869" s="835">
        <v>91.78</v>
      </c>
      <c r="M869" s="835">
        <v>550.68000000000006</v>
      </c>
      <c r="N869" s="832">
        <v>6</v>
      </c>
      <c r="O869" s="836">
        <v>4.5</v>
      </c>
      <c r="P869" s="835">
        <v>275.34000000000003</v>
      </c>
      <c r="Q869" s="837">
        <v>0.5</v>
      </c>
      <c r="R869" s="832">
        <v>3</v>
      </c>
      <c r="S869" s="837">
        <v>0.5</v>
      </c>
      <c r="T869" s="836">
        <v>1.5</v>
      </c>
      <c r="U869" s="838">
        <v>0.33333333333333331</v>
      </c>
    </row>
    <row r="870" spans="1:21" ht="14.4" customHeight="1" x14ac:dyDescent="0.3">
      <c r="A870" s="831">
        <v>11</v>
      </c>
      <c r="B870" s="832" t="s">
        <v>1183</v>
      </c>
      <c r="C870" s="832" t="s">
        <v>1189</v>
      </c>
      <c r="D870" s="833" t="s">
        <v>2119</v>
      </c>
      <c r="E870" s="834" t="s">
        <v>1211</v>
      </c>
      <c r="F870" s="832" t="s">
        <v>1184</v>
      </c>
      <c r="G870" s="832" t="s">
        <v>1357</v>
      </c>
      <c r="H870" s="832" t="s">
        <v>583</v>
      </c>
      <c r="I870" s="832" t="s">
        <v>1358</v>
      </c>
      <c r="J870" s="832" t="s">
        <v>1359</v>
      </c>
      <c r="K870" s="832" t="s">
        <v>1360</v>
      </c>
      <c r="L870" s="835">
        <v>132.97999999999999</v>
      </c>
      <c r="M870" s="835">
        <v>1994.6999999999998</v>
      </c>
      <c r="N870" s="832">
        <v>15</v>
      </c>
      <c r="O870" s="836">
        <v>5</v>
      </c>
      <c r="P870" s="835">
        <v>1063.8399999999999</v>
      </c>
      <c r="Q870" s="837">
        <v>0.53333333333333333</v>
      </c>
      <c r="R870" s="832">
        <v>8</v>
      </c>
      <c r="S870" s="837">
        <v>0.53333333333333333</v>
      </c>
      <c r="T870" s="836">
        <v>3</v>
      </c>
      <c r="U870" s="838">
        <v>0.6</v>
      </c>
    </row>
    <row r="871" spans="1:21" ht="14.4" customHeight="1" x14ac:dyDescent="0.3">
      <c r="A871" s="831">
        <v>11</v>
      </c>
      <c r="B871" s="832" t="s">
        <v>1183</v>
      </c>
      <c r="C871" s="832" t="s">
        <v>1189</v>
      </c>
      <c r="D871" s="833" t="s">
        <v>2119</v>
      </c>
      <c r="E871" s="834" t="s">
        <v>1211</v>
      </c>
      <c r="F871" s="832" t="s">
        <v>1184</v>
      </c>
      <c r="G871" s="832" t="s">
        <v>1912</v>
      </c>
      <c r="H871" s="832" t="s">
        <v>618</v>
      </c>
      <c r="I871" s="832" t="s">
        <v>2089</v>
      </c>
      <c r="J871" s="832" t="s">
        <v>2090</v>
      </c>
      <c r="K871" s="832" t="s">
        <v>1915</v>
      </c>
      <c r="L871" s="835">
        <v>7119.15</v>
      </c>
      <c r="M871" s="835">
        <v>42714.899999999994</v>
      </c>
      <c r="N871" s="832">
        <v>6</v>
      </c>
      <c r="O871" s="836">
        <v>0.5</v>
      </c>
      <c r="P871" s="835">
        <v>42714.899999999994</v>
      </c>
      <c r="Q871" s="837">
        <v>1</v>
      </c>
      <c r="R871" s="832">
        <v>6</v>
      </c>
      <c r="S871" s="837">
        <v>1</v>
      </c>
      <c r="T871" s="836">
        <v>0.5</v>
      </c>
      <c r="U871" s="838">
        <v>1</v>
      </c>
    </row>
    <row r="872" spans="1:21" ht="14.4" customHeight="1" x14ac:dyDescent="0.3">
      <c r="A872" s="831">
        <v>11</v>
      </c>
      <c r="B872" s="832" t="s">
        <v>1183</v>
      </c>
      <c r="C872" s="832" t="s">
        <v>1189</v>
      </c>
      <c r="D872" s="833" t="s">
        <v>2119</v>
      </c>
      <c r="E872" s="834" t="s">
        <v>1211</v>
      </c>
      <c r="F872" s="832" t="s">
        <v>1184</v>
      </c>
      <c r="G872" s="832" t="s">
        <v>1612</v>
      </c>
      <c r="H872" s="832" t="s">
        <v>618</v>
      </c>
      <c r="I872" s="832" t="s">
        <v>2091</v>
      </c>
      <c r="J872" s="832" t="s">
        <v>846</v>
      </c>
      <c r="K872" s="832" t="s">
        <v>847</v>
      </c>
      <c r="L872" s="835">
        <v>58.52</v>
      </c>
      <c r="M872" s="835">
        <v>58.52</v>
      </c>
      <c r="N872" s="832">
        <v>1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11</v>
      </c>
      <c r="B873" s="832" t="s">
        <v>1183</v>
      </c>
      <c r="C873" s="832" t="s">
        <v>1189</v>
      </c>
      <c r="D873" s="833" t="s">
        <v>2119</v>
      </c>
      <c r="E873" s="834" t="s">
        <v>1211</v>
      </c>
      <c r="F873" s="832" t="s">
        <v>1184</v>
      </c>
      <c r="G873" s="832" t="s">
        <v>1229</v>
      </c>
      <c r="H873" s="832" t="s">
        <v>618</v>
      </c>
      <c r="I873" s="832" t="s">
        <v>1029</v>
      </c>
      <c r="J873" s="832" t="s">
        <v>652</v>
      </c>
      <c r="K873" s="832" t="s">
        <v>1030</v>
      </c>
      <c r="L873" s="835">
        <v>736.33</v>
      </c>
      <c r="M873" s="835">
        <v>12517.61</v>
      </c>
      <c r="N873" s="832">
        <v>17</v>
      </c>
      <c r="O873" s="836">
        <v>5</v>
      </c>
      <c r="P873" s="835">
        <v>9572.2900000000009</v>
      </c>
      <c r="Q873" s="837">
        <v>0.76470588235294124</v>
      </c>
      <c r="R873" s="832">
        <v>13</v>
      </c>
      <c r="S873" s="837">
        <v>0.76470588235294112</v>
      </c>
      <c r="T873" s="836">
        <v>4</v>
      </c>
      <c r="U873" s="838">
        <v>0.8</v>
      </c>
    </row>
    <row r="874" spans="1:21" ht="14.4" customHeight="1" x14ac:dyDescent="0.3">
      <c r="A874" s="831">
        <v>11</v>
      </c>
      <c r="B874" s="832" t="s">
        <v>1183</v>
      </c>
      <c r="C874" s="832" t="s">
        <v>1189</v>
      </c>
      <c r="D874" s="833" t="s">
        <v>2119</v>
      </c>
      <c r="E874" s="834" t="s">
        <v>1211</v>
      </c>
      <c r="F874" s="832" t="s">
        <v>1184</v>
      </c>
      <c r="G874" s="832" t="s">
        <v>1229</v>
      </c>
      <c r="H874" s="832" t="s">
        <v>618</v>
      </c>
      <c r="I874" s="832" t="s">
        <v>1033</v>
      </c>
      <c r="J874" s="832" t="s">
        <v>652</v>
      </c>
      <c r="K874" s="832" t="s">
        <v>1034</v>
      </c>
      <c r="L874" s="835">
        <v>490.89</v>
      </c>
      <c r="M874" s="835">
        <v>981.78</v>
      </c>
      <c r="N874" s="832">
        <v>2</v>
      </c>
      <c r="O874" s="836">
        <v>0.5</v>
      </c>
      <c r="P874" s="835">
        <v>981.78</v>
      </c>
      <c r="Q874" s="837">
        <v>1</v>
      </c>
      <c r="R874" s="832">
        <v>2</v>
      </c>
      <c r="S874" s="837">
        <v>1</v>
      </c>
      <c r="T874" s="836">
        <v>0.5</v>
      </c>
      <c r="U874" s="838">
        <v>1</v>
      </c>
    </row>
    <row r="875" spans="1:21" ht="14.4" customHeight="1" x14ac:dyDescent="0.3">
      <c r="A875" s="831">
        <v>11</v>
      </c>
      <c r="B875" s="832" t="s">
        <v>1183</v>
      </c>
      <c r="C875" s="832" t="s">
        <v>1189</v>
      </c>
      <c r="D875" s="833" t="s">
        <v>2119</v>
      </c>
      <c r="E875" s="834" t="s">
        <v>1211</v>
      </c>
      <c r="F875" s="832" t="s">
        <v>1184</v>
      </c>
      <c r="G875" s="832" t="s">
        <v>1229</v>
      </c>
      <c r="H875" s="832" t="s">
        <v>618</v>
      </c>
      <c r="I875" s="832" t="s">
        <v>1025</v>
      </c>
      <c r="J875" s="832" t="s">
        <v>652</v>
      </c>
      <c r="K875" s="832" t="s">
        <v>1026</v>
      </c>
      <c r="L875" s="835">
        <v>923.74</v>
      </c>
      <c r="M875" s="835">
        <v>2771.2200000000003</v>
      </c>
      <c r="N875" s="832">
        <v>3</v>
      </c>
      <c r="O875" s="836">
        <v>1</v>
      </c>
      <c r="P875" s="835">
        <v>1847.48</v>
      </c>
      <c r="Q875" s="837">
        <v>0.66666666666666663</v>
      </c>
      <c r="R875" s="832">
        <v>2</v>
      </c>
      <c r="S875" s="837">
        <v>0.66666666666666663</v>
      </c>
      <c r="T875" s="836">
        <v>0.5</v>
      </c>
      <c r="U875" s="838">
        <v>0.5</v>
      </c>
    </row>
    <row r="876" spans="1:21" ht="14.4" customHeight="1" x14ac:dyDescent="0.3">
      <c r="A876" s="831">
        <v>11</v>
      </c>
      <c r="B876" s="832" t="s">
        <v>1183</v>
      </c>
      <c r="C876" s="832" t="s">
        <v>1189</v>
      </c>
      <c r="D876" s="833" t="s">
        <v>2119</v>
      </c>
      <c r="E876" s="834" t="s">
        <v>1211</v>
      </c>
      <c r="F876" s="832" t="s">
        <v>1184</v>
      </c>
      <c r="G876" s="832" t="s">
        <v>1240</v>
      </c>
      <c r="H876" s="832" t="s">
        <v>583</v>
      </c>
      <c r="I876" s="832" t="s">
        <v>1253</v>
      </c>
      <c r="J876" s="832" t="s">
        <v>627</v>
      </c>
      <c r="K876" s="832" t="s">
        <v>1254</v>
      </c>
      <c r="L876" s="835">
        <v>35.25</v>
      </c>
      <c r="M876" s="835">
        <v>458.25</v>
      </c>
      <c r="N876" s="832">
        <v>13</v>
      </c>
      <c r="O876" s="836">
        <v>10.5</v>
      </c>
      <c r="P876" s="835">
        <v>141</v>
      </c>
      <c r="Q876" s="837">
        <v>0.30769230769230771</v>
      </c>
      <c r="R876" s="832">
        <v>4</v>
      </c>
      <c r="S876" s="837">
        <v>0.30769230769230771</v>
      </c>
      <c r="T876" s="836">
        <v>2.5</v>
      </c>
      <c r="U876" s="838">
        <v>0.23809523809523808</v>
      </c>
    </row>
    <row r="877" spans="1:21" ht="14.4" customHeight="1" x14ac:dyDescent="0.3">
      <c r="A877" s="831">
        <v>11</v>
      </c>
      <c r="B877" s="832" t="s">
        <v>1183</v>
      </c>
      <c r="C877" s="832" t="s">
        <v>1189</v>
      </c>
      <c r="D877" s="833" t="s">
        <v>2119</v>
      </c>
      <c r="E877" s="834" t="s">
        <v>1211</v>
      </c>
      <c r="F877" s="832" t="s">
        <v>1184</v>
      </c>
      <c r="G877" s="832" t="s">
        <v>1240</v>
      </c>
      <c r="H877" s="832" t="s">
        <v>583</v>
      </c>
      <c r="I877" s="832" t="s">
        <v>1241</v>
      </c>
      <c r="J877" s="832" t="s">
        <v>627</v>
      </c>
      <c r="K877" s="832" t="s">
        <v>1242</v>
      </c>
      <c r="L877" s="835">
        <v>35.25</v>
      </c>
      <c r="M877" s="835">
        <v>35.25</v>
      </c>
      <c r="N877" s="832">
        <v>1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11</v>
      </c>
      <c r="B878" s="832" t="s">
        <v>1183</v>
      </c>
      <c r="C878" s="832" t="s">
        <v>1189</v>
      </c>
      <c r="D878" s="833" t="s">
        <v>2119</v>
      </c>
      <c r="E878" s="834" t="s">
        <v>1211</v>
      </c>
      <c r="F878" s="832" t="s">
        <v>1184</v>
      </c>
      <c r="G878" s="832" t="s">
        <v>1450</v>
      </c>
      <c r="H878" s="832" t="s">
        <v>618</v>
      </c>
      <c r="I878" s="832" t="s">
        <v>1083</v>
      </c>
      <c r="J878" s="832" t="s">
        <v>662</v>
      </c>
      <c r="K878" s="832" t="s">
        <v>1084</v>
      </c>
      <c r="L878" s="835">
        <v>0</v>
      </c>
      <c r="M878" s="835">
        <v>0</v>
      </c>
      <c r="N878" s="832">
        <v>1</v>
      </c>
      <c r="O878" s="836">
        <v>0.5</v>
      </c>
      <c r="P878" s="835">
        <v>0</v>
      </c>
      <c r="Q878" s="837"/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11</v>
      </c>
      <c r="B879" s="832" t="s">
        <v>1183</v>
      </c>
      <c r="C879" s="832" t="s">
        <v>1189</v>
      </c>
      <c r="D879" s="833" t="s">
        <v>2119</v>
      </c>
      <c r="E879" s="834" t="s">
        <v>1211</v>
      </c>
      <c r="F879" s="832" t="s">
        <v>1184</v>
      </c>
      <c r="G879" s="832" t="s">
        <v>1309</v>
      </c>
      <c r="H879" s="832" t="s">
        <v>583</v>
      </c>
      <c r="I879" s="832" t="s">
        <v>1310</v>
      </c>
      <c r="J879" s="832" t="s">
        <v>1311</v>
      </c>
      <c r="K879" s="832" t="s">
        <v>1312</v>
      </c>
      <c r="L879" s="835">
        <v>218.62</v>
      </c>
      <c r="M879" s="835">
        <v>218.62</v>
      </c>
      <c r="N879" s="832">
        <v>1</v>
      </c>
      <c r="O879" s="836">
        <v>0.5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11</v>
      </c>
      <c r="B880" s="832" t="s">
        <v>1183</v>
      </c>
      <c r="C880" s="832" t="s">
        <v>1189</v>
      </c>
      <c r="D880" s="833" t="s">
        <v>2119</v>
      </c>
      <c r="E880" s="834" t="s">
        <v>1211</v>
      </c>
      <c r="F880" s="832" t="s">
        <v>1184</v>
      </c>
      <c r="G880" s="832" t="s">
        <v>1230</v>
      </c>
      <c r="H880" s="832" t="s">
        <v>618</v>
      </c>
      <c r="I880" s="832" t="s">
        <v>1065</v>
      </c>
      <c r="J880" s="832" t="s">
        <v>681</v>
      </c>
      <c r="K880" s="832" t="s">
        <v>683</v>
      </c>
      <c r="L880" s="835">
        <v>0</v>
      </c>
      <c r="M880" s="835">
        <v>0</v>
      </c>
      <c r="N880" s="832">
        <v>13</v>
      </c>
      <c r="O880" s="836">
        <v>10.5</v>
      </c>
      <c r="P880" s="835">
        <v>0</v>
      </c>
      <c r="Q880" s="837"/>
      <c r="R880" s="832">
        <v>10</v>
      </c>
      <c r="S880" s="837">
        <v>0.76923076923076927</v>
      </c>
      <c r="T880" s="836">
        <v>8</v>
      </c>
      <c r="U880" s="838">
        <v>0.76190476190476186</v>
      </c>
    </row>
    <row r="881" spans="1:21" ht="14.4" customHeight="1" x14ac:dyDescent="0.3">
      <c r="A881" s="831">
        <v>11</v>
      </c>
      <c r="B881" s="832" t="s">
        <v>1183</v>
      </c>
      <c r="C881" s="832" t="s">
        <v>1189</v>
      </c>
      <c r="D881" s="833" t="s">
        <v>2119</v>
      </c>
      <c r="E881" s="834" t="s">
        <v>1211</v>
      </c>
      <c r="F881" s="832" t="s">
        <v>1184</v>
      </c>
      <c r="G881" s="832" t="s">
        <v>1934</v>
      </c>
      <c r="H881" s="832" t="s">
        <v>583</v>
      </c>
      <c r="I881" s="832" t="s">
        <v>2092</v>
      </c>
      <c r="J881" s="832" t="s">
        <v>727</v>
      </c>
      <c r="K881" s="832" t="s">
        <v>2093</v>
      </c>
      <c r="L881" s="835">
        <v>42.54</v>
      </c>
      <c r="M881" s="835">
        <v>553.02</v>
      </c>
      <c r="N881" s="832">
        <v>13</v>
      </c>
      <c r="O881" s="836">
        <v>1.5</v>
      </c>
      <c r="P881" s="835">
        <v>553.02</v>
      </c>
      <c r="Q881" s="837">
        <v>1</v>
      </c>
      <c r="R881" s="832">
        <v>13</v>
      </c>
      <c r="S881" s="837">
        <v>1</v>
      </c>
      <c r="T881" s="836">
        <v>1.5</v>
      </c>
      <c r="U881" s="838">
        <v>1</v>
      </c>
    </row>
    <row r="882" spans="1:21" ht="14.4" customHeight="1" x14ac:dyDescent="0.3">
      <c r="A882" s="831">
        <v>11</v>
      </c>
      <c r="B882" s="832" t="s">
        <v>1183</v>
      </c>
      <c r="C882" s="832" t="s">
        <v>1189</v>
      </c>
      <c r="D882" s="833" t="s">
        <v>2119</v>
      </c>
      <c r="E882" s="834" t="s">
        <v>1211</v>
      </c>
      <c r="F882" s="832" t="s">
        <v>1184</v>
      </c>
      <c r="G882" s="832" t="s">
        <v>1934</v>
      </c>
      <c r="H882" s="832" t="s">
        <v>583</v>
      </c>
      <c r="I882" s="832" t="s">
        <v>2094</v>
      </c>
      <c r="J882" s="832" t="s">
        <v>2095</v>
      </c>
      <c r="K882" s="832" t="s">
        <v>2096</v>
      </c>
      <c r="L882" s="835">
        <v>59.56</v>
      </c>
      <c r="M882" s="835">
        <v>59.56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11</v>
      </c>
      <c r="B883" s="832" t="s">
        <v>1183</v>
      </c>
      <c r="C883" s="832" t="s">
        <v>1189</v>
      </c>
      <c r="D883" s="833" t="s">
        <v>2119</v>
      </c>
      <c r="E883" s="834" t="s">
        <v>1211</v>
      </c>
      <c r="F883" s="832" t="s">
        <v>1184</v>
      </c>
      <c r="G883" s="832" t="s">
        <v>1317</v>
      </c>
      <c r="H883" s="832" t="s">
        <v>583</v>
      </c>
      <c r="I883" s="832" t="s">
        <v>2097</v>
      </c>
      <c r="J883" s="832" t="s">
        <v>1319</v>
      </c>
      <c r="K883" s="832" t="s">
        <v>2098</v>
      </c>
      <c r="L883" s="835">
        <v>33.31</v>
      </c>
      <c r="M883" s="835">
        <v>33.31</v>
      </c>
      <c r="N883" s="832">
        <v>1</v>
      </c>
      <c r="O883" s="836">
        <v>1</v>
      </c>
      <c r="P883" s="835">
        <v>33.31</v>
      </c>
      <c r="Q883" s="837">
        <v>1</v>
      </c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11</v>
      </c>
      <c r="B884" s="832" t="s">
        <v>1183</v>
      </c>
      <c r="C884" s="832" t="s">
        <v>1189</v>
      </c>
      <c r="D884" s="833" t="s">
        <v>2119</v>
      </c>
      <c r="E884" s="834" t="s">
        <v>1211</v>
      </c>
      <c r="F884" s="832" t="s">
        <v>1184</v>
      </c>
      <c r="G884" s="832" t="s">
        <v>1317</v>
      </c>
      <c r="H884" s="832" t="s">
        <v>583</v>
      </c>
      <c r="I884" s="832" t="s">
        <v>1318</v>
      </c>
      <c r="J884" s="832" t="s">
        <v>1319</v>
      </c>
      <c r="K884" s="832" t="s">
        <v>1320</v>
      </c>
      <c r="L884" s="835">
        <v>99.94</v>
      </c>
      <c r="M884" s="835">
        <v>99.94</v>
      </c>
      <c r="N884" s="832">
        <v>1</v>
      </c>
      <c r="O884" s="836">
        <v>1</v>
      </c>
      <c r="P884" s="835">
        <v>99.94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11</v>
      </c>
      <c r="B885" s="832" t="s">
        <v>1183</v>
      </c>
      <c r="C885" s="832" t="s">
        <v>1189</v>
      </c>
      <c r="D885" s="833" t="s">
        <v>2119</v>
      </c>
      <c r="E885" s="834" t="s">
        <v>1211</v>
      </c>
      <c r="F885" s="832" t="s">
        <v>1184</v>
      </c>
      <c r="G885" s="832" t="s">
        <v>1317</v>
      </c>
      <c r="H885" s="832" t="s">
        <v>583</v>
      </c>
      <c r="I885" s="832" t="s">
        <v>2099</v>
      </c>
      <c r="J885" s="832" t="s">
        <v>1319</v>
      </c>
      <c r="K885" s="832" t="s">
        <v>2100</v>
      </c>
      <c r="L885" s="835">
        <v>66.63</v>
      </c>
      <c r="M885" s="835">
        <v>66.63</v>
      </c>
      <c r="N885" s="832">
        <v>1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11</v>
      </c>
      <c r="B886" s="832" t="s">
        <v>1183</v>
      </c>
      <c r="C886" s="832" t="s">
        <v>1189</v>
      </c>
      <c r="D886" s="833" t="s">
        <v>2119</v>
      </c>
      <c r="E886" s="834" t="s">
        <v>1211</v>
      </c>
      <c r="F886" s="832" t="s">
        <v>1184</v>
      </c>
      <c r="G886" s="832" t="s">
        <v>1460</v>
      </c>
      <c r="H886" s="832" t="s">
        <v>583</v>
      </c>
      <c r="I886" s="832" t="s">
        <v>1461</v>
      </c>
      <c r="J886" s="832" t="s">
        <v>1462</v>
      </c>
      <c r="K886" s="832" t="s">
        <v>1463</v>
      </c>
      <c r="L886" s="835">
        <v>154.36000000000001</v>
      </c>
      <c r="M886" s="835">
        <v>154.36000000000001</v>
      </c>
      <c r="N886" s="832">
        <v>1</v>
      </c>
      <c r="O886" s="836">
        <v>0.5</v>
      </c>
      <c r="P886" s="835">
        <v>154.36000000000001</v>
      </c>
      <c r="Q886" s="837">
        <v>1</v>
      </c>
      <c r="R886" s="832">
        <v>1</v>
      </c>
      <c r="S886" s="837">
        <v>1</v>
      </c>
      <c r="T886" s="836">
        <v>0.5</v>
      </c>
      <c r="U886" s="838">
        <v>1</v>
      </c>
    </row>
    <row r="887" spans="1:21" ht="14.4" customHeight="1" x14ac:dyDescent="0.3">
      <c r="A887" s="831">
        <v>11</v>
      </c>
      <c r="B887" s="832" t="s">
        <v>1183</v>
      </c>
      <c r="C887" s="832" t="s">
        <v>1189</v>
      </c>
      <c r="D887" s="833" t="s">
        <v>2119</v>
      </c>
      <c r="E887" s="834" t="s">
        <v>1211</v>
      </c>
      <c r="F887" s="832" t="s">
        <v>1184</v>
      </c>
      <c r="G887" s="832" t="s">
        <v>1460</v>
      </c>
      <c r="H887" s="832" t="s">
        <v>618</v>
      </c>
      <c r="I887" s="832" t="s">
        <v>1941</v>
      </c>
      <c r="J887" s="832" t="s">
        <v>1462</v>
      </c>
      <c r="K887" s="832" t="s">
        <v>1942</v>
      </c>
      <c r="L887" s="835">
        <v>225.06</v>
      </c>
      <c r="M887" s="835">
        <v>2025.54</v>
      </c>
      <c r="N887" s="832">
        <v>9</v>
      </c>
      <c r="O887" s="836">
        <v>3.5</v>
      </c>
      <c r="P887" s="835">
        <v>900.24</v>
      </c>
      <c r="Q887" s="837">
        <v>0.44444444444444448</v>
      </c>
      <c r="R887" s="832">
        <v>4</v>
      </c>
      <c r="S887" s="837">
        <v>0.44444444444444442</v>
      </c>
      <c r="T887" s="836">
        <v>1.5</v>
      </c>
      <c r="U887" s="838">
        <v>0.42857142857142855</v>
      </c>
    </row>
    <row r="888" spans="1:21" ht="14.4" customHeight="1" x14ac:dyDescent="0.3">
      <c r="A888" s="831">
        <v>11</v>
      </c>
      <c r="B888" s="832" t="s">
        <v>1183</v>
      </c>
      <c r="C888" s="832" t="s">
        <v>1189</v>
      </c>
      <c r="D888" s="833" t="s">
        <v>2119</v>
      </c>
      <c r="E888" s="834" t="s">
        <v>1211</v>
      </c>
      <c r="F888" s="832" t="s">
        <v>1184</v>
      </c>
      <c r="G888" s="832" t="s">
        <v>1255</v>
      </c>
      <c r="H888" s="832" t="s">
        <v>583</v>
      </c>
      <c r="I888" s="832" t="s">
        <v>1387</v>
      </c>
      <c r="J888" s="832" t="s">
        <v>615</v>
      </c>
      <c r="K888" s="832" t="s">
        <v>1388</v>
      </c>
      <c r="L888" s="835">
        <v>0</v>
      </c>
      <c r="M888" s="835">
        <v>0</v>
      </c>
      <c r="N888" s="832">
        <v>3</v>
      </c>
      <c r="O888" s="836">
        <v>2</v>
      </c>
      <c r="P888" s="835">
        <v>0</v>
      </c>
      <c r="Q888" s="837"/>
      <c r="R888" s="832">
        <v>2</v>
      </c>
      <c r="S888" s="837">
        <v>0.66666666666666663</v>
      </c>
      <c r="T888" s="836">
        <v>1.5</v>
      </c>
      <c r="U888" s="838">
        <v>0.75</v>
      </c>
    </row>
    <row r="889" spans="1:21" ht="14.4" customHeight="1" x14ac:dyDescent="0.3">
      <c r="A889" s="831">
        <v>11</v>
      </c>
      <c r="B889" s="832" t="s">
        <v>1183</v>
      </c>
      <c r="C889" s="832" t="s">
        <v>1189</v>
      </c>
      <c r="D889" s="833" t="s">
        <v>2119</v>
      </c>
      <c r="E889" s="834" t="s">
        <v>1211</v>
      </c>
      <c r="F889" s="832" t="s">
        <v>1184</v>
      </c>
      <c r="G889" s="832" t="s">
        <v>1255</v>
      </c>
      <c r="H889" s="832" t="s">
        <v>583</v>
      </c>
      <c r="I889" s="832" t="s">
        <v>1256</v>
      </c>
      <c r="J889" s="832" t="s">
        <v>615</v>
      </c>
      <c r="K889" s="832" t="s">
        <v>1257</v>
      </c>
      <c r="L889" s="835">
        <v>0</v>
      </c>
      <c r="M889" s="835">
        <v>0</v>
      </c>
      <c r="N889" s="832">
        <v>1</v>
      </c>
      <c r="O889" s="836">
        <v>0.5</v>
      </c>
      <c r="P889" s="835">
        <v>0</v>
      </c>
      <c r="Q889" s="837"/>
      <c r="R889" s="832">
        <v>1</v>
      </c>
      <c r="S889" s="837">
        <v>1</v>
      </c>
      <c r="T889" s="836">
        <v>0.5</v>
      </c>
      <c r="U889" s="838">
        <v>1</v>
      </c>
    </row>
    <row r="890" spans="1:21" ht="14.4" customHeight="1" x14ac:dyDescent="0.3">
      <c r="A890" s="831">
        <v>11</v>
      </c>
      <c r="B890" s="832" t="s">
        <v>1183</v>
      </c>
      <c r="C890" s="832" t="s">
        <v>1189</v>
      </c>
      <c r="D890" s="833" t="s">
        <v>2119</v>
      </c>
      <c r="E890" s="834" t="s">
        <v>1211</v>
      </c>
      <c r="F890" s="832" t="s">
        <v>1184</v>
      </c>
      <c r="G890" s="832" t="s">
        <v>1389</v>
      </c>
      <c r="H890" s="832" t="s">
        <v>583</v>
      </c>
      <c r="I890" s="832" t="s">
        <v>1553</v>
      </c>
      <c r="J890" s="832" t="s">
        <v>673</v>
      </c>
      <c r="K890" s="832" t="s">
        <v>1391</v>
      </c>
      <c r="L890" s="835">
        <v>107.27</v>
      </c>
      <c r="M890" s="835">
        <v>643.62</v>
      </c>
      <c r="N890" s="832">
        <v>6</v>
      </c>
      <c r="O890" s="836">
        <v>1.5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11</v>
      </c>
      <c r="B891" s="832" t="s">
        <v>1183</v>
      </c>
      <c r="C891" s="832" t="s">
        <v>1189</v>
      </c>
      <c r="D891" s="833" t="s">
        <v>2119</v>
      </c>
      <c r="E891" s="834" t="s">
        <v>1211</v>
      </c>
      <c r="F891" s="832" t="s">
        <v>1186</v>
      </c>
      <c r="G891" s="832" t="s">
        <v>1321</v>
      </c>
      <c r="H891" s="832" t="s">
        <v>583</v>
      </c>
      <c r="I891" s="832" t="s">
        <v>1322</v>
      </c>
      <c r="J891" s="832" t="s">
        <v>1323</v>
      </c>
      <c r="K891" s="832" t="s">
        <v>1324</v>
      </c>
      <c r="L891" s="835">
        <v>0</v>
      </c>
      <c r="M891" s="835">
        <v>0</v>
      </c>
      <c r="N891" s="832">
        <v>1</v>
      </c>
      <c r="O891" s="836">
        <v>1</v>
      </c>
      <c r="P891" s="835"/>
      <c r="Q891" s="837"/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11</v>
      </c>
      <c r="B892" s="832" t="s">
        <v>1183</v>
      </c>
      <c r="C892" s="832" t="s">
        <v>1189</v>
      </c>
      <c r="D892" s="833" t="s">
        <v>2119</v>
      </c>
      <c r="E892" s="834" t="s">
        <v>1211</v>
      </c>
      <c r="F892" s="832" t="s">
        <v>1186</v>
      </c>
      <c r="G892" s="832" t="s">
        <v>1392</v>
      </c>
      <c r="H892" s="832" t="s">
        <v>583</v>
      </c>
      <c r="I892" s="832" t="s">
        <v>1393</v>
      </c>
      <c r="J892" s="832" t="s">
        <v>1394</v>
      </c>
      <c r="K892" s="832" t="s">
        <v>1395</v>
      </c>
      <c r="L892" s="835">
        <v>0</v>
      </c>
      <c r="M892" s="835">
        <v>0</v>
      </c>
      <c r="N892" s="832">
        <v>1</v>
      </c>
      <c r="O892" s="836">
        <v>1</v>
      </c>
      <c r="P892" s="835"/>
      <c r="Q892" s="837"/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11</v>
      </c>
      <c r="B893" s="832" t="s">
        <v>1183</v>
      </c>
      <c r="C893" s="832" t="s">
        <v>1189</v>
      </c>
      <c r="D893" s="833" t="s">
        <v>2119</v>
      </c>
      <c r="E893" s="834" t="s">
        <v>1211</v>
      </c>
      <c r="F893" s="832" t="s">
        <v>1186</v>
      </c>
      <c r="G893" s="832" t="s">
        <v>1222</v>
      </c>
      <c r="H893" s="832" t="s">
        <v>583</v>
      </c>
      <c r="I893" s="832" t="s">
        <v>1243</v>
      </c>
      <c r="J893" s="832" t="s">
        <v>1244</v>
      </c>
      <c r="K893" s="832" t="s">
        <v>1245</v>
      </c>
      <c r="L893" s="835">
        <v>245.43</v>
      </c>
      <c r="M893" s="835">
        <v>245.43</v>
      </c>
      <c r="N893" s="832">
        <v>1</v>
      </c>
      <c r="O893" s="836">
        <v>1</v>
      </c>
      <c r="P893" s="835">
        <v>245.43</v>
      </c>
      <c r="Q893" s="837">
        <v>1</v>
      </c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11</v>
      </c>
      <c r="B894" s="832" t="s">
        <v>1183</v>
      </c>
      <c r="C894" s="832" t="s">
        <v>1189</v>
      </c>
      <c r="D894" s="833" t="s">
        <v>2119</v>
      </c>
      <c r="E894" s="834" t="s">
        <v>1211</v>
      </c>
      <c r="F894" s="832" t="s">
        <v>1186</v>
      </c>
      <c r="G894" s="832" t="s">
        <v>1222</v>
      </c>
      <c r="H894" s="832" t="s">
        <v>583</v>
      </c>
      <c r="I894" s="832" t="s">
        <v>1396</v>
      </c>
      <c r="J894" s="832" t="s">
        <v>1397</v>
      </c>
      <c r="K894" s="832" t="s">
        <v>1398</v>
      </c>
      <c r="L894" s="835">
        <v>350</v>
      </c>
      <c r="M894" s="835">
        <v>350</v>
      </c>
      <c r="N894" s="832">
        <v>1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11</v>
      </c>
      <c r="B895" s="832" t="s">
        <v>1183</v>
      </c>
      <c r="C895" s="832" t="s">
        <v>1189</v>
      </c>
      <c r="D895" s="833" t="s">
        <v>2119</v>
      </c>
      <c r="E895" s="834" t="s">
        <v>1211</v>
      </c>
      <c r="F895" s="832" t="s">
        <v>1186</v>
      </c>
      <c r="G895" s="832" t="s">
        <v>1222</v>
      </c>
      <c r="H895" s="832" t="s">
        <v>583</v>
      </c>
      <c r="I895" s="832" t="s">
        <v>1223</v>
      </c>
      <c r="J895" s="832" t="s">
        <v>1224</v>
      </c>
      <c r="K895" s="832" t="s">
        <v>1225</v>
      </c>
      <c r="L895" s="835">
        <v>500</v>
      </c>
      <c r="M895" s="835">
        <v>1500</v>
      </c>
      <c r="N895" s="832">
        <v>3</v>
      </c>
      <c r="O895" s="836">
        <v>3</v>
      </c>
      <c r="P895" s="835">
        <v>1500</v>
      </c>
      <c r="Q895" s="837">
        <v>1</v>
      </c>
      <c r="R895" s="832">
        <v>3</v>
      </c>
      <c r="S895" s="837">
        <v>1</v>
      </c>
      <c r="T895" s="836">
        <v>3</v>
      </c>
      <c r="U895" s="838">
        <v>1</v>
      </c>
    </row>
    <row r="896" spans="1:21" ht="14.4" customHeight="1" x14ac:dyDescent="0.3">
      <c r="A896" s="831">
        <v>11</v>
      </c>
      <c r="B896" s="832" t="s">
        <v>1183</v>
      </c>
      <c r="C896" s="832" t="s">
        <v>1189</v>
      </c>
      <c r="D896" s="833" t="s">
        <v>2119</v>
      </c>
      <c r="E896" s="834" t="s">
        <v>1211</v>
      </c>
      <c r="F896" s="832" t="s">
        <v>1186</v>
      </c>
      <c r="G896" s="832" t="s">
        <v>1222</v>
      </c>
      <c r="H896" s="832" t="s">
        <v>583</v>
      </c>
      <c r="I896" s="832" t="s">
        <v>2101</v>
      </c>
      <c r="J896" s="832" t="s">
        <v>2102</v>
      </c>
      <c r="K896" s="832" t="s">
        <v>2103</v>
      </c>
      <c r="L896" s="835">
        <v>50.5</v>
      </c>
      <c r="M896" s="835">
        <v>50.5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11</v>
      </c>
      <c r="B897" s="832" t="s">
        <v>1183</v>
      </c>
      <c r="C897" s="832" t="s">
        <v>1189</v>
      </c>
      <c r="D897" s="833" t="s">
        <v>2119</v>
      </c>
      <c r="E897" s="834" t="s">
        <v>1211</v>
      </c>
      <c r="F897" s="832" t="s">
        <v>1186</v>
      </c>
      <c r="G897" s="832" t="s">
        <v>1222</v>
      </c>
      <c r="H897" s="832" t="s">
        <v>583</v>
      </c>
      <c r="I897" s="832" t="s">
        <v>1226</v>
      </c>
      <c r="J897" s="832" t="s">
        <v>1227</v>
      </c>
      <c r="K897" s="832" t="s">
        <v>1228</v>
      </c>
      <c r="L897" s="835">
        <v>971.25</v>
      </c>
      <c r="M897" s="835">
        <v>971.25</v>
      </c>
      <c r="N897" s="832">
        <v>1</v>
      </c>
      <c r="O897" s="836">
        <v>1</v>
      </c>
      <c r="P897" s="835">
        <v>971.25</v>
      </c>
      <c r="Q897" s="837">
        <v>1</v>
      </c>
      <c r="R897" s="832">
        <v>1</v>
      </c>
      <c r="S897" s="837">
        <v>1</v>
      </c>
      <c r="T897" s="836">
        <v>1</v>
      </c>
      <c r="U897" s="838">
        <v>1</v>
      </c>
    </row>
    <row r="898" spans="1:21" ht="14.4" customHeight="1" x14ac:dyDescent="0.3">
      <c r="A898" s="831">
        <v>11</v>
      </c>
      <c r="B898" s="832" t="s">
        <v>1183</v>
      </c>
      <c r="C898" s="832" t="s">
        <v>1189</v>
      </c>
      <c r="D898" s="833" t="s">
        <v>2119</v>
      </c>
      <c r="E898" s="834" t="s">
        <v>1211</v>
      </c>
      <c r="F898" s="832" t="s">
        <v>1186</v>
      </c>
      <c r="G898" s="832" t="s">
        <v>1246</v>
      </c>
      <c r="H898" s="832" t="s">
        <v>583</v>
      </c>
      <c r="I898" s="832" t="s">
        <v>1777</v>
      </c>
      <c r="J898" s="832" t="s">
        <v>1778</v>
      </c>
      <c r="K898" s="832" t="s">
        <v>1779</v>
      </c>
      <c r="L898" s="835">
        <v>950</v>
      </c>
      <c r="M898" s="835">
        <v>950</v>
      </c>
      <c r="N898" s="832">
        <v>1</v>
      </c>
      <c r="O898" s="836">
        <v>1</v>
      </c>
      <c r="P898" s="835">
        <v>950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" customHeight="1" x14ac:dyDescent="0.3">
      <c r="A899" s="831">
        <v>11</v>
      </c>
      <c r="B899" s="832" t="s">
        <v>1183</v>
      </c>
      <c r="C899" s="832" t="s">
        <v>1189</v>
      </c>
      <c r="D899" s="833" t="s">
        <v>2119</v>
      </c>
      <c r="E899" s="834" t="s">
        <v>1211</v>
      </c>
      <c r="F899" s="832" t="s">
        <v>1186</v>
      </c>
      <c r="G899" s="832" t="s">
        <v>1246</v>
      </c>
      <c r="H899" s="832" t="s">
        <v>583</v>
      </c>
      <c r="I899" s="832" t="s">
        <v>1247</v>
      </c>
      <c r="J899" s="832" t="s">
        <v>1248</v>
      </c>
      <c r="K899" s="832" t="s">
        <v>1249</v>
      </c>
      <c r="L899" s="835">
        <v>200</v>
      </c>
      <c r="M899" s="835">
        <v>1600</v>
      </c>
      <c r="N899" s="832">
        <v>8</v>
      </c>
      <c r="O899" s="836">
        <v>4</v>
      </c>
      <c r="P899" s="835">
        <v>1200</v>
      </c>
      <c r="Q899" s="837">
        <v>0.75</v>
      </c>
      <c r="R899" s="832">
        <v>6</v>
      </c>
      <c r="S899" s="837">
        <v>0.75</v>
      </c>
      <c r="T899" s="836">
        <v>3</v>
      </c>
      <c r="U899" s="838">
        <v>0.75</v>
      </c>
    </row>
    <row r="900" spans="1:21" ht="14.4" customHeight="1" x14ac:dyDescent="0.3">
      <c r="A900" s="831">
        <v>11</v>
      </c>
      <c r="B900" s="832" t="s">
        <v>1183</v>
      </c>
      <c r="C900" s="832" t="s">
        <v>1189</v>
      </c>
      <c r="D900" s="833" t="s">
        <v>2119</v>
      </c>
      <c r="E900" s="834" t="s">
        <v>1211</v>
      </c>
      <c r="F900" s="832" t="s">
        <v>1186</v>
      </c>
      <c r="G900" s="832" t="s">
        <v>1246</v>
      </c>
      <c r="H900" s="832" t="s">
        <v>583</v>
      </c>
      <c r="I900" s="832" t="s">
        <v>1264</v>
      </c>
      <c r="J900" s="832" t="s">
        <v>1265</v>
      </c>
      <c r="K900" s="832" t="s">
        <v>1266</v>
      </c>
      <c r="L900" s="835">
        <v>278.75</v>
      </c>
      <c r="M900" s="835">
        <v>2508.75</v>
      </c>
      <c r="N900" s="832">
        <v>9</v>
      </c>
      <c r="O900" s="836">
        <v>5</v>
      </c>
      <c r="P900" s="835">
        <v>1951.25</v>
      </c>
      <c r="Q900" s="837">
        <v>0.77777777777777779</v>
      </c>
      <c r="R900" s="832">
        <v>7</v>
      </c>
      <c r="S900" s="837">
        <v>0.77777777777777779</v>
      </c>
      <c r="T900" s="836">
        <v>4</v>
      </c>
      <c r="U900" s="838">
        <v>0.8</v>
      </c>
    </row>
    <row r="901" spans="1:21" ht="14.4" customHeight="1" x14ac:dyDescent="0.3">
      <c r="A901" s="831">
        <v>11</v>
      </c>
      <c r="B901" s="832" t="s">
        <v>1183</v>
      </c>
      <c r="C901" s="832" t="s">
        <v>1189</v>
      </c>
      <c r="D901" s="833" t="s">
        <v>2119</v>
      </c>
      <c r="E901" s="834" t="s">
        <v>1211</v>
      </c>
      <c r="F901" s="832" t="s">
        <v>1186</v>
      </c>
      <c r="G901" s="832" t="s">
        <v>1337</v>
      </c>
      <c r="H901" s="832" t="s">
        <v>583</v>
      </c>
      <c r="I901" s="832" t="s">
        <v>1566</v>
      </c>
      <c r="J901" s="832" t="s">
        <v>1567</v>
      </c>
      <c r="K901" s="832" t="s">
        <v>1568</v>
      </c>
      <c r="L901" s="835">
        <v>1659.44</v>
      </c>
      <c r="M901" s="835">
        <v>11616.080000000002</v>
      </c>
      <c r="N901" s="832">
        <v>7</v>
      </c>
      <c r="O901" s="836">
        <v>6</v>
      </c>
      <c r="P901" s="835">
        <v>11616.080000000002</v>
      </c>
      <c r="Q901" s="837">
        <v>1</v>
      </c>
      <c r="R901" s="832">
        <v>7</v>
      </c>
      <c r="S901" s="837">
        <v>1</v>
      </c>
      <c r="T901" s="836">
        <v>6</v>
      </c>
      <c r="U901" s="838">
        <v>1</v>
      </c>
    </row>
    <row r="902" spans="1:21" ht="14.4" customHeight="1" x14ac:dyDescent="0.3">
      <c r="A902" s="831">
        <v>11</v>
      </c>
      <c r="B902" s="832" t="s">
        <v>1183</v>
      </c>
      <c r="C902" s="832" t="s">
        <v>1189</v>
      </c>
      <c r="D902" s="833" t="s">
        <v>2119</v>
      </c>
      <c r="E902" s="834" t="s">
        <v>1194</v>
      </c>
      <c r="F902" s="832" t="s">
        <v>1184</v>
      </c>
      <c r="G902" s="832" t="s">
        <v>1250</v>
      </c>
      <c r="H902" s="832" t="s">
        <v>618</v>
      </c>
      <c r="I902" s="832" t="s">
        <v>1251</v>
      </c>
      <c r="J902" s="832" t="s">
        <v>1051</v>
      </c>
      <c r="K902" s="832" t="s">
        <v>1252</v>
      </c>
      <c r="L902" s="835">
        <v>272.83</v>
      </c>
      <c r="M902" s="835">
        <v>545.66</v>
      </c>
      <c r="N902" s="832">
        <v>2</v>
      </c>
      <c r="O902" s="836">
        <v>1.5</v>
      </c>
      <c r="P902" s="835">
        <v>272.83</v>
      </c>
      <c r="Q902" s="837">
        <v>0.5</v>
      </c>
      <c r="R902" s="832">
        <v>1</v>
      </c>
      <c r="S902" s="837">
        <v>0.5</v>
      </c>
      <c r="T902" s="836">
        <v>0.5</v>
      </c>
      <c r="U902" s="838">
        <v>0.33333333333333331</v>
      </c>
    </row>
    <row r="903" spans="1:21" ht="14.4" customHeight="1" x14ac:dyDescent="0.3">
      <c r="A903" s="831">
        <v>11</v>
      </c>
      <c r="B903" s="832" t="s">
        <v>1183</v>
      </c>
      <c r="C903" s="832" t="s">
        <v>1189</v>
      </c>
      <c r="D903" s="833" t="s">
        <v>2119</v>
      </c>
      <c r="E903" s="834" t="s">
        <v>1194</v>
      </c>
      <c r="F903" s="832" t="s">
        <v>1184</v>
      </c>
      <c r="G903" s="832" t="s">
        <v>1273</v>
      </c>
      <c r="H903" s="832" t="s">
        <v>583</v>
      </c>
      <c r="I903" s="832" t="s">
        <v>1642</v>
      </c>
      <c r="J903" s="832" t="s">
        <v>1643</v>
      </c>
      <c r="K903" s="832" t="s">
        <v>1644</v>
      </c>
      <c r="L903" s="835">
        <v>46.99</v>
      </c>
      <c r="M903" s="835">
        <v>93.98</v>
      </c>
      <c r="N903" s="832">
        <v>2</v>
      </c>
      <c r="O903" s="836">
        <v>1.5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11</v>
      </c>
      <c r="B904" s="832" t="s">
        <v>1183</v>
      </c>
      <c r="C904" s="832" t="s">
        <v>1189</v>
      </c>
      <c r="D904" s="833" t="s">
        <v>2119</v>
      </c>
      <c r="E904" s="834" t="s">
        <v>1194</v>
      </c>
      <c r="F904" s="832" t="s">
        <v>1184</v>
      </c>
      <c r="G904" s="832" t="s">
        <v>1293</v>
      </c>
      <c r="H904" s="832" t="s">
        <v>583</v>
      </c>
      <c r="I904" s="832" t="s">
        <v>1294</v>
      </c>
      <c r="J904" s="832" t="s">
        <v>1295</v>
      </c>
      <c r="K904" s="832" t="s">
        <v>1296</v>
      </c>
      <c r="L904" s="835">
        <v>159.71</v>
      </c>
      <c r="M904" s="835">
        <v>479.13</v>
      </c>
      <c r="N904" s="832">
        <v>3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11</v>
      </c>
      <c r="B905" s="832" t="s">
        <v>1183</v>
      </c>
      <c r="C905" s="832" t="s">
        <v>1189</v>
      </c>
      <c r="D905" s="833" t="s">
        <v>2119</v>
      </c>
      <c r="E905" s="834" t="s">
        <v>1194</v>
      </c>
      <c r="F905" s="832" t="s">
        <v>1184</v>
      </c>
      <c r="G905" s="832" t="s">
        <v>1293</v>
      </c>
      <c r="H905" s="832" t="s">
        <v>583</v>
      </c>
      <c r="I905" s="832" t="s">
        <v>1355</v>
      </c>
      <c r="J905" s="832" t="s">
        <v>1295</v>
      </c>
      <c r="K905" s="832" t="s">
        <v>1356</v>
      </c>
      <c r="L905" s="835">
        <v>159.71</v>
      </c>
      <c r="M905" s="835">
        <v>958.26</v>
      </c>
      <c r="N905" s="832">
        <v>6</v>
      </c>
      <c r="O905" s="836">
        <v>2</v>
      </c>
      <c r="P905" s="835">
        <v>479.13</v>
      </c>
      <c r="Q905" s="837">
        <v>0.5</v>
      </c>
      <c r="R905" s="832">
        <v>3</v>
      </c>
      <c r="S905" s="837">
        <v>0.5</v>
      </c>
      <c r="T905" s="836">
        <v>1</v>
      </c>
      <c r="U905" s="838">
        <v>0.5</v>
      </c>
    </row>
    <row r="906" spans="1:21" ht="14.4" customHeight="1" x14ac:dyDescent="0.3">
      <c r="A906" s="831">
        <v>11</v>
      </c>
      <c r="B906" s="832" t="s">
        <v>1183</v>
      </c>
      <c r="C906" s="832" t="s">
        <v>1189</v>
      </c>
      <c r="D906" s="833" t="s">
        <v>2119</v>
      </c>
      <c r="E906" s="834" t="s">
        <v>1194</v>
      </c>
      <c r="F906" s="832" t="s">
        <v>1184</v>
      </c>
      <c r="G906" s="832" t="s">
        <v>1504</v>
      </c>
      <c r="H906" s="832" t="s">
        <v>583</v>
      </c>
      <c r="I906" s="832" t="s">
        <v>2104</v>
      </c>
      <c r="J906" s="832" t="s">
        <v>1651</v>
      </c>
      <c r="K906" s="832" t="s">
        <v>1652</v>
      </c>
      <c r="L906" s="835">
        <v>35.25</v>
      </c>
      <c r="M906" s="835">
        <v>35.25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11</v>
      </c>
      <c r="B907" s="832" t="s">
        <v>1183</v>
      </c>
      <c r="C907" s="832" t="s">
        <v>1189</v>
      </c>
      <c r="D907" s="833" t="s">
        <v>2119</v>
      </c>
      <c r="E907" s="834" t="s">
        <v>1194</v>
      </c>
      <c r="F907" s="832" t="s">
        <v>1184</v>
      </c>
      <c r="G907" s="832" t="s">
        <v>1508</v>
      </c>
      <c r="H907" s="832" t="s">
        <v>583</v>
      </c>
      <c r="I907" s="832" t="s">
        <v>1512</v>
      </c>
      <c r="J907" s="832" t="s">
        <v>1510</v>
      </c>
      <c r="K907" s="832" t="s">
        <v>1513</v>
      </c>
      <c r="L907" s="835">
        <v>91.78</v>
      </c>
      <c r="M907" s="835">
        <v>183.56</v>
      </c>
      <c r="N907" s="832">
        <v>2</v>
      </c>
      <c r="O907" s="836">
        <v>0.5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11</v>
      </c>
      <c r="B908" s="832" t="s">
        <v>1183</v>
      </c>
      <c r="C908" s="832" t="s">
        <v>1189</v>
      </c>
      <c r="D908" s="833" t="s">
        <v>2119</v>
      </c>
      <c r="E908" s="834" t="s">
        <v>1194</v>
      </c>
      <c r="F908" s="832" t="s">
        <v>1184</v>
      </c>
      <c r="G908" s="832" t="s">
        <v>1229</v>
      </c>
      <c r="H908" s="832" t="s">
        <v>618</v>
      </c>
      <c r="I908" s="832" t="s">
        <v>1029</v>
      </c>
      <c r="J908" s="832" t="s">
        <v>652</v>
      </c>
      <c r="K908" s="832" t="s">
        <v>1030</v>
      </c>
      <c r="L908" s="835">
        <v>736.33</v>
      </c>
      <c r="M908" s="835">
        <v>18408.25</v>
      </c>
      <c r="N908" s="832">
        <v>25</v>
      </c>
      <c r="O908" s="836">
        <v>18</v>
      </c>
      <c r="P908" s="835">
        <v>16199.26</v>
      </c>
      <c r="Q908" s="837">
        <v>0.88</v>
      </c>
      <c r="R908" s="832">
        <v>22</v>
      </c>
      <c r="S908" s="837">
        <v>0.88</v>
      </c>
      <c r="T908" s="836">
        <v>15</v>
      </c>
      <c r="U908" s="838">
        <v>0.83333333333333337</v>
      </c>
    </row>
    <row r="909" spans="1:21" ht="14.4" customHeight="1" x14ac:dyDescent="0.3">
      <c r="A909" s="831">
        <v>11</v>
      </c>
      <c r="B909" s="832" t="s">
        <v>1183</v>
      </c>
      <c r="C909" s="832" t="s">
        <v>1189</v>
      </c>
      <c r="D909" s="833" t="s">
        <v>2119</v>
      </c>
      <c r="E909" s="834" t="s">
        <v>1194</v>
      </c>
      <c r="F909" s="832" t="s">
        <v>1184</v>
      </c>
      <c r="G909" s="832" t="s">
        <v>1229</v>
      </c>
      <c r="H909" s="832" t="s">
        <v>618</v>
      </c>
      <c r="I909" s="832" t="s">
        <v>1033</v>
      </c>
      <c r="J909" s="832" t="s">
        <v>652</v>
      </c>
      <c r="K909" s="832" t="s">
        <v>1034</v>
      </c>
      <c r="L909" s="835">
        <v>490.89</v>
      </c>
      <c r="M909" s="835">
        <v>981.78</v>
      </c>
      <c r="N909" s="832">
        <v>2</v>
      </c>
      <c r="O909" s="836">
        <v>1.5</v>
      </c>
      <c r="P909" s="835">
        <v>981.78</v>
      </c>
      <c r="Q909" s="837">
        <v>1</v>
      </c>
      <c r="R909" s="832">
        <v>2</v>
      </c>
      <c r="S909" s="837">
        <v>1</v>
      </c>
      <c r="T909" s="836">
        <v>1.5</v>
      </c>
      <c r="U909" s="838">
        <v>1</v>
      </c>
    </row>
    <row r="910" spans="1:21" ht="14.4" customHeight="1" x14ac:dyDescent="0.3">
      <c r="A910" s="831">
        <v>11</v>
      </c>
      <c r="B910" s="832" t="s">
        <v>1183</v>
      </c>
      <c r="C910" s="832" t="s">
        <v>1189</v>
      </c>
      <c r="D910" s="833" t="s">
        <v>2119</v>
      </c>
      <c r="E910" s="834" t="s">
        <v>1194</v>
      </c>
      <c r="F910" s="832" t="s">
        <v>1184</v>
      </c>
      <c r="G910" s="832" t="s">
        <v>1229</v>
      </c>
      <c r="H910" s="832" t="s">
        <v>618</v>
      </c>
      <c r="I910" s="832" t="s">
        <v>1031</v>
      </c>
      <c r="J910" s="832" t="s">
        <v>652</v>
      </c>
      <c r="K910" s="832" t="s">
        <v>1032</v>
      </c>
      <c r="L910" s="835">
        <v>1154.68</v>
      </c>
      <c r="M910" s="835">
        <v>1154.68</v>
      </c>
      <c r="N910" s="832">
        <v>1</v>
      </c>
      <c r="O910" s="836">
        <v>0.5</v>
      </c>
      <c r="P910" s="835">
        <v>1154.68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11</v>
      </c>
      <c r="B911" s="832" t="s">
        <v>1183</v>
      </c>
      <c r="C911" s="832" t="s">
        <v>1189</v>
      </c>
      <c r="D911" s="833" t="s">
        <v>2119</v>
      </c>
      <c r="E911" s="834" t="s">
        <v>1194</v>
      </c>
      <c r="F911" s="832" t="s">
        <v>1184</v>
      </c>
      <c r="G911" s="832" t="s">
        <v>1229</v>
      </c>
      <c r="H911" s="832" t="s">
        <v>618</v>
      </c>
      <c r="I911" s="832" t="s">
        <v>1025</v>
      </c>
      <c r="J911" s="832" t="s">
        <v>652</v>
      </c>
      <c r="K911" s="832" t="s">
        <v>1026</v>
      </c>
      <c r="L911" s="835">
        <v>923.74</v>
      </c>
      <c r="M911" s="835">
        <v>2771.2200000000003</v>
      </c>
      <c r="N911" s="832">
        <v>3</v>
      </c>
      <c r="O911" s="836">
        <v>1.5</v>
      </c>
      <c r="P911" s="835">
        <v>2771.2200000000003</v>
      </c>
      <c r="Q911" s="837">
        <v>1</v>
      </c>
      <c r="R911" s="832">
        <v>3</v>
      </c>
      <c r="S911" s="837">
        <v>1</v>
      </c>
      <c r="T911" s="836">
        <v>1.5</v>
      </c>
      <c r="U911" s="838">
        <v>1</v>
      </c>
    </row>
    <row r="912" spans="1:21" ht="14.4" customHeight="1" x14ac:dyDescent="0.3">
      <c r="A912" s="831">
        <v>11</v>
      </c>
      <c r="B912" s="832" t="s">
        <v>1183</v>
      </c>
      <c r="C912" s="832" t="s">
        <v>1189</v>
      </c>
      <c r="D912" s="833" t="s">
        <v>2119</v>
      </c>
      <c r="E912" s="834" t="s">
        <v>1194</v>
      </c>
      <c r="F912" s="832" t="s">
        <v>1184</v>
      </c>
      <c r="G912" s="832" t="s">
        <v>1240</v>
      </c>
      <c r="H912" s="832" t="s">
        <v>583</v>
      </c>
      <c r="I912" s="832" t="s">
        <v>1253</v>
      </c>
      <c r="J912" s="832" t="s">
        <v>627</v>
      </c>
      <c r="K912" s="832" t="s">
        <v>1254</v>
      </c>
      <c r="L912" s="835">
        <v>35.25</v>
      </c>
      <c r="M912" s="835">
        <v>423</v>
      </c>
      <c r="N912" s="832">
        <v>12</v>
      </c>
      <c r="O912" s="836">
        <v>9.5</v>
      </c>
      <c r="P912" s="835">
        <v>282</v>
      </c>
      <c r="Q912" s="837">
        <v>0.66666666666666663</v>
      </c>
      <c r="R912" s="832">
        <v>8</v>
      </c>
      <c r="S912" s="837">
        <v>0.66666666666666663</v>
      </c>
      <c r="T912" s="836">
        <v>6</v>
      </c>
      <c r="U912" s="838">
        <v>0.63157894736842102</v>
      </c>
    </row>
    <row r="913" spans="1:21" ht="14.4" customHeight="1" x14ac:dyDescent="0.3">
      <c r="A913" s="831">
        <v>11</v>
      </c>
      <c r="B913" s="832" t="s">
        <v>1183</v>
      </c>
      <c r="C913" s="832" t="s">
        <v>1189</v>
      </c>
      <c r="D913" s="833" t="s">
        <v>2119</v>
      </c>
      <c r="E913" s="834" t="s">
        <v>1194</v>
      </c>
      <c r="F913" s="832" t="s">
        <v>1184</v>
      </c>
      <c r="G913" s="832" t="s">
        <v>1240</v>
      </c>
      <c r="H913" s="832" t="s">
        <v>583</v>
      </c>
      <c r="I913" s="832" t="s">
        <v>1241</v>
      </c>
      <c r="J913" s="832" t="s">
        <v>627</v>
      </c>
      <c r="K913" s="832" t="s">
        <v>1242</v>
      </c>
      <c r="L913" s="835">
        <v>35.25</v>
      </c>
      <c r="M913" s="835">
        <v>70.5</v>
      </c>
      <c r="N913" s="832">
        <v>2</v>
      </c>
      <c r="O913" s="836">
        <v>2</v>
      </c>
      <c r="P913" s="835">
        <v>35.25</v>
      </c>
      <c r="Q913" s="837">
        <v>0.5</v>
      </c>
      <c r="R913" s="832">
        <v>1</v>
      </c>
      <c r="S913" s="837">
        <v>0.5</v>
      </c>
      <c r="T913" s="836">
        <v>1</v>
      </c>
      <c r="U913" s="838">
        <v>0.5</v>
      </c>
    </row>
    <row r="914" spans="1:21" ht="14.4" customHeight="1" x14ac:dyDescent="0.3">
      <c r="A914" s="831">
        <v>11</v>
      </c>
      <c r="B914" s="832" t="s">
        <v>1183</v>
      </c>
      <c r="C914" s="832" t="s">
        <v>1189</v>
      </c>
      <c r="D914" s="833" t="s">
        <v>2119</v>
      </c>
      <c r="E914" s="834" t="s">
        <v>1194</v>
      </c>
      <c r="F914" s="832" t="s">
        <v>1184</v>
      </c>
      <c r="G914" s="832" t="s">
        <v>1230</v>
      </c>
      <c r="H914" s="832" t="s">
        <v>618</v>
      </c>
      <c r="I914" s="832" t="s">
        <v>1065</v>
      </c>
      <c r="J914" s="832" t="s">
        <v>681</v>
      </c>
      <c r="K914" s="832" t="s">
        <v>683</v>
      </c>
      <c r="L914" s="835">
        <v>0</v>
      </c>
      <c r="M914" s="835">
        <v>0</v>
      </c>
      <c r="N914" s="832">
        <v>4</v>
      </c>
      <c r="O914" s="836">
        <v>3</v>
      </c>
      <c r="P914" s="835">
        <v>0</v>
      </c>
      <c r="Q914" s="837"/>
      <c r="R914" s="832">
        <v>3</v>
      </c>
      <c r="S914" s="837">
        <v>0.75</v>
      </c>
      <c r="T914" s="836">
        <v>2.5</v>
      </c>
      <c r="U914" s="838">
        <v>0.83333333333333337</v>
      </c>
    </row>
    <row r="915" spans="1:21" ht="14.4" customHeight="1" x14ac:dyDescent="0.3">
      <c r="A915" s="831">
        <v>11</v>
      </c>
      <c r="B915" s="832" t="s">
        <v>1183</v>
      </c>
      <c r="C915" s="832" t="s">
        <v>1189</v>
      </c>
      <c r="D915" s="833" t="s">
        <v>2119</v>
      </c>
      <c r="E915" s="834" t="s">
        <v>1194</v>
      </c>
      <c r="F915" s="832" t="s">
        <v>1184</v>
      </c>
      <c r="G915" s="832" t="s">
        <v>1317</v>
      </c>
      <c r="H915" s="832" t="s">
        <v>583</v>
      </c>
      <c r="I915" s="832" t="s">
        <v>1549</v>
      </c>
      <c r="J915" s="832" t="s">
        <v>1550</v>
      </c>
      <c r="K915" s="832" t="s">
        <v>1551</v>
      </c>
      <c r="L915" s="835">
        <v>50.32</v>
      </c>
      <c r="M915" s="835">
        <v>50.32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11</v>
      </c>
      <c r="B916" s="832" t="s">
        <v>1183</v>
      </c>
      <c r="C916" s="832" t="s">
        <v>1189</v>
      </c>
      <c r="D916" s="833" t="s">
        <v>2119</v>
      </c>
      <c r="E916" s="834" t="s">
        <v>1194</v>
      </c>
      <c r="F916" s="832" t="s">
        <v>1184</v>
      </c>
      <c r="G916" s="832" t="s">
        <v>1317</v>
      </c>
      <c r="H916" s="832" t="s">
        <v>583</v>
      </c>
      <c r="I916" s="832" t="s">
        <v>2099</v>
      </c>
      <c r="J916" s="832" t="s">
        <v>1319</v>
      </c>
      <c r="K916" s="832" t="s">
        <v>2100</v>
      </c>
      <c r="L916" s="835">
        <v>66.63</v>
      </c>
      <c r="M916" s="835">
        <v>66.63</v>
      </c>
      <c r="N916" s="832">
        <v>1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11</v>
      </c>
      <c r="B917" s="832" t="s">
        <v>1183</v>
      </c>
      <c r="C917" s="832" t="s">
        <v>1189</v>
      </c>
      <c r="D917" s="833" t="s">
        <v>2119</v>
      </c>
      <c r="E917" s="834" t="s">
        <v>1194</v>
      </c>
      <c r="F917" s="832" t="s">
        <v>1184</v>
      </c>
      <c r="G917" s="832" t="s">
        <v>1317</v>
      </c>
      <c r="H917" s="832" t="s">
        <v>583</v>
      </c>
      <c r="I917" s="832" t="s">
        <v>1667</v>
      </c>
      <c r="J917" s="832" t="s">
        <v>1550</v>
      </c>
      <c r="K917" s="832" t="s">
        <v>1668</v>
      </c>
      <c r="L917" s="835">
        <v>50.32</v>
      </c>
      <c r="M917" s="835">
        <v>201.28</v>
      </c>
      <c r="N917" s="832">
        <v>4</v>
      </c>
      <c r="O917" s="836">
        <v>4</v>
      </c>
      <c r="P917" s="835">
        <v>100.64</v>
      </c>
      <c r="Q917" s="837">
        <v>0.5</v>
      </c>
      <c r="R917" s="832">
        <v>2</v>
      </c>
      <c r="S917" s="837">
        <v>0.5</v>
      </c>
      <c r="T917" s="836">
        <v>2</v>
      </c>
      <c r="U917" s="838">
        <v>0.5</v>
      </c>
    </row>
    <row r="918" spans="1:21" ht="14.4" customHeight="1" x14ac:dyDescent="0.3">
      <c r="A918" s="831">
        <v>11</v>
      </c>
      <c r="B918" s="832" t="s">
        <v>1183</v>
      </c>
      <c r="C918" s="832" t="s">
        <v>1189</v>
      </c>
      <c r="D918" s="833" t="s">
        <v>2119</v>
      </c>
      <c r="E918" s="834" t="s">
        <v>1194</v>
      </c>
      <c r="F918" s="832" t="s">
        <v>1184</v>
      </c>
      <c r="G918" s="832" t="s">
        <v>1460</v>
      </c>
      <c r="H918" s="832" t="s">
        <v>618</v>
      </c>
      <c r="I918" s="832" t="s">
        <v>1552</v>
      </c>
      <c r="J918" s="832" t="s">
        <v>1462</v>
      </c>
      <c r="K918" s="832" t="s">
        <v>1463</v>
      </c>
      <c r="L918" s="835">
        <v>154.36000000000001</v>
      </c>
      <c r="M918" s="835">
        <v>308.72000000000003</v>
      </c>
      <c r="N918" s="832">
        <v>2</v>
      </c>
      <c r="O918" s="836">
        <v>0.5</v>
      </c>
      <c r="P918" s="835">
        <v>308.72000000000003</v>
      </c>
      <c r="Q918" s="837">
        <v>1</v>
      </c>
      <c r="R918" s="832">
        <v>2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11</v>
      </c>
      <c r="B919" s="832" t="s">
        <v>1183</v>
      </c>
      <c r="C919" s="832" t="s">
        <v>1189</v>
      </c>
      <c r="D919" s="833" t="s">
        <v>2119</v>
      </c>
      <c r="E919" s="834" t="s">
        <v>1194</v>
      </c>
      <c r="F919" s="832" t="s">
        <v>1184</v>
      </c>
      <c r="G919" s="832" t="s">
        <v>1460</v>
      </c>
      <c r="H919" s="832" t="s">
        <v>618</v>
      </c>
      <c r="I919" s="832" t="s">
        <v>1941</v>
      </c>
      <c r="J919" s="832" t="s">
        <v>1462</v>
      </c>
      <c r="K919" s="832" t="s">
        <v>1942</v>
      </c>
      <c r="L919" s="835">
        <v>225.06</v>
      </c>
      <c r="M919" s="835">
        <v>225.06</v>
      </c>
      <c r="N919" s="832">
        <v>1</v>
      </c>
      <c r="O919" s="836">
        <v>1</v>
      </c>
      <c r="P919" s="835">
        <v>225.06</v>
      </c>
      <c r="Q919" s="837">
        <v>1</v>
      </c>
      <c r="R919" s="832">
        <v>1</v>
      </c>
      <c r="S919" s="837">
        <v>1</v>
      </c>
      <c r="T919" s="836">
        <v>1</v>
      </c>
      <c r="U919" s="838">
        <v>1</v>
      </c>
    </row>
    <row r="920" spans="1:21" ht="14.4" customHeight="1" x14ac:dyDescent="0.3">
      <c r="A920" s="831">
        <v>11</v>
      </c>
      <c r="B920" s="832" t="s">
        <v>1183</v>
      </c>
      <c r="C920" s="832" t="s">
        <v>1189</v>
      </c>
      <c r="D920" s="833" t="s">
        <v>2119</v>
      </c>
      <c r="E920" s="834" t="s">
        <v>1194</v>
      </c>
      <c r="F920" s="832" t="s">
        <v>1186</v>
      </c>
      <c r="G920" s="832" t="s">
        <v>1321</v>
      </c>
      <c r="H920" s="832" t="s">
        <v>583</v>
      </c>
      <c r="I920" s="832" t="s">
        <v>1322</v>
      </c>
      <c r="J920" s="832" t="s">
        <v>1323</v>
      </c>
      <c r="K920" s="832" t="s">
        <v>1324</v>
      </c>
      <c r="L920" s="835">
        <v>0</v>
      </c>
      <c r="M920" s="835">
        <v>0</v>
      </c>
      <c r="N920" s="832">
        <v>7</v>
      </c>
      <c r="O920" s="836">
        <v>7</v>
      </c>
      <c r="P920" s="835"/>
      <c r="Q920" s="837"/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11</v>
      </c>
      <c r="B921" s="832" t="s">
        <v>1183</v>
      </c>
      <c r="C921" s="832" t="s">
        <v>1189</v>
      </c>
      <c r="D921" s="833" t="s">
        <v>2119</v>
      </c>
      <c r="E921" s="834" t="s">
        <v>1194</v>
      </c>
      <c r="F921" s="832" t="s">
        <v>1186</v>
      </c>
      <c r="G921" s="832" t="s">
        <v>1222</v>
      </c>
      <c r="H921" s="832" t="s">
        <v>583</v>
      </c>
      <c r="I921" s="832" t="s">
        <v>1258</v>
      </c>
      <c r="J921" s="832" t="s">
        <v>1259</v>
      </c>
      <c r="K921" s="832" t="s">
        <v>1260</v>
      </c>
      <c r="L921" s="835">
        <v>492.18</v>
      </c>
      <c r="M921" s="835">
        <v>492.18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11</v>
      </c>
      <c r="B922" s="832" t="s">
        <v>1183</v>
      </c>
      <c r="C922" s="832" t="s">
        <v>1189</v>
      </c>
      <c r="D922" s="833" t="s">
        <v>2119</v>
      </c>
      <c r="E922" s="834" t="s">
        <v>1194</v>
      </c>
      <c r="F922" s="832" t="s">
        <v>1186</v>
      </c>
      <c r="G922" s="832" t="s">
        <v>1222</v>
      </c>
      <c r="H922" s="832" t="s">
        <v>583</v>
      </c>
      <c r="I922" s="832" t="s">
        <v>1396</v>
      </c>
      <c r="J922" s="832" t="s">
        <v>1397</v>
      </c>
      <c r="K922" s="832" t="s">
        <v>1398</v>
      </c>
      <c r="L922" s="835">
        <v>350</v>
      </c>
      <c r="M922" s="835">
        <v>350</v>
      </c>
      <c r="N922" s="832">
        <v>1</v>
      </c>
      <c r="O922" s="836">
        <v>1</v>
      </c>
      <c r="P922" s="835">
        <v>350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11</v>
      </c>
      <c r="B923" s="832" t="s">
        <v>1183</v>
      </c>
      <c r="C923" s="832" t="s">
        <v>1189</v>
      </c>
      <c r="D923" s="833" t="s">
        <v>2119</v>
      </c>
      <c r="E923" s="834" t="s">
        <v>1194</v>
      </c>
      <c r="F923" s="832" t="s">
        <v>1186</v>
      </c>
      <c r="G923" s="832" t="s">
        <v>1222</v>
      </c>
      <c r="H923" s="832" t="s">
        <v>583</v>
      </c>
      <c r="I923" s="832" t="s">
        <v>1223</v>
      </c>
      <c r="J923" s="832" t="s">
        <v>1224</v>
      </c>
      <c r="K923" s="832" t="s">
        <v>1225</v>
      </c>
      <c r="L923" s="835">
        <v>500</v>
      </c>
      <c r="M923" s="835">
        <v>2500</v>
      </c>
      <c r="N923" s="832">
        <v>5</v>
      </c>
      <c r="O923" s="836">
        <v>5</v>
      </c>
      <c r="P923" s="835">
        <v>2500</v>
      </c>
      <c r="Q923" s="837">
        <v>1</v>
      </c>
      <c r="R923" s="832">
        <v>5</v>
      </c>
      <c r="S923" s="837">
        <v>1</v>
      </c>
      <c r="T923" s="836">
        <v>5</v>
      </c>
      <c r="U923" s="838">
        <v>1</v>
      </c>
    </row>
    <row r="924" spans="1:21" ht="14.4" customHeight="1" x14ac:dyDescent="0.3">
      <c r="A924" s="831">
        <v>11</v>
      </c>
      <c r="B924" s="832" t="s">
        <v>1183</v>
      </c>
      <c r="C924" s="832" t="s">
        <v>1189</v>
      </c>
      <c r="D924" s="833" t="s">
        <v>2119</v>
      </c>
      <c r="E924" s="834" t="s">
        <v>1194</v>
      </c>
      <c r="F924" s="832" t="s">
        <v>1186</v>
      </c>
      <c r="G924" s="832" t="s">
        <v>1222</v>
      </c>
      <c r="H924" s="832" t="s">
        <v>583</v>
      </c>
      <c r="I924" s="832" t="s">
        <v>1226</v>
      </c>
      <c r="J924" s="832" t="s">
        <v>1227</v>
      </c>
      <c r="K924" s="832" t="s">
        <v>1228</v>
      </c>
      <c r="L924" s="835">
        <v>971.25</v>
      </c>
      <c r="M924" s="835">
        <v>1942.5</v>
      </c>
      <c r="N924" s="832">
        <v>2</v>
      </c>
      <c r="O924" s="836">
        <v>2</v>
      </c>
      <c r="P924" s="835">
        <v>971.25</v>
      </c>
      <c r="Q924" s="837">
        <v>0.5</v>
      </c>
      <c r="R924" s="832">
        <v>1</v>
      </c>
      <c r="S924" s="837">
        <v>0.5</v>
      </c>
      <c r="T924" s="836">
        <v>1</v>
      </c>
      <c r="U924" s="838">
        <v>0.5</v>
      </c>
    </row>
    <row r="925" spans="1:21" ht="14.4" customHeight="1" x14ac:dyDescent="0.3">
      <c r="A925" s="831">
        <v>11</v>
      </c>
      <c r="B925" s="832" t="s">
        <v>1183</v>
      </c>
      <c r="C925" s="832" t="s">
        <v>1189</v>
      </c>
      <c r="D925" s="833" t="s">
        <v>2119</v>
      </c>
      <c r="E925" s="834" t="s">
        <v>1194</v>
      </c>
      <c r="F925" s="832" t="s">
        <v>1186</v>
      </c>
      <c r="G925" s="832" t="s">
        <v>1222</v>
      </c>
      <c r="H925" s="832" t="s">
        <v>583</v>
      </c>
      <c r="I925" s="832" t="s">
        <v>1414</v>
      </c>
      <c r="J925" s="832" t="s">
        <v>1415</v>
      </c>
      <c r="K925" s="832" t="s">
        <v>1416</v>
      </c>
      <c r="L925" s="835">
        <v>350</v>
      </c>
      <c r="M925" s="835">
        <v>350</v>
      </c>
      <c r="N925" s="832">
        <v>1</v>
      </c>
      <c r="O925" s="836">
        <v>1</v>
      </c>
      <c r="P925" s="835">
        <v>350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11</v>
      </c>
      <c r="B926" s="832" t="s">
        <v>1183</v>
      </c>
      <c r="C926" s="832" t="s">
        <v>1189</v>
      </c>
      <c r="D926" s="833" t="s">
        <v>2119</v>
      </c>
      <c r="E926" s="834" t="s">
        <v>1194</v>
      </c>
      <c r="F926" s="832" t="s">
        <v>1186</v>
      </c>
      <c r="G926" s="832" t="s">
        <v>1222</v>
      </c>
      <c r="H926" s="832" t="s">
        <v>583</v>
      </c>
      <c r="I926" s="832" t="s">
        <v>1417</v>
      </c>
      <c r="J926" s="832" t="s">
        <v>1418</v>
      </c>
      <c r="K926" s="832" t="s">
        <v>1419</v>
      </c>
      <c r="L926" s="835">
        <v>1600</v>
      </c>
      <c r="M926" s="835">
        <v>1600</v>
      </c>
      <c r="N926" s="832">
        <v>1</v>
      </c>
      <c r="O926" s="836">
        <v>1</v>
      </c>
      <c r="P926" s="835">
        <v>1600</v>
      </c>
      <c r="Q926" s="837">
        <v>1</v>
      </c>
      <c r="R926" s="832">
        <v>1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11</v>
      </c>
      <c r="B927" s="832" t="s">
        <v>1183</v>
      </c>
      <c r="C927" s="832" t="s">
        <v>1189</v>
      </c>
      <c r="D927" s="833" t="s">
        <v>2119</v>
      </c>
      <c r="E927" s="834" t="s">
        <v>1194</v>
      </c>
      <c r="F927" s="832" t="s">
        <v>1186</v>
      </c>
      <c r="G927" s="832" t="s">
        <v>1222</v>
      </c>
      <c r="H927" s="832" t="s">
        <v>583</v>
      </c>
      <c r="I927" s="832" t="s">
        <v>2046</v>
      </c>
      <c r="J927" s="832" t="s">
        <v>2047</v>
      </c>
      <c r="K927" s="832" t="s">
        <v>2048</v>
      </c>
      <c r="L927" s="835">
        <v>600</v>
      </c>
      <c r="M927" s="835">
        <v>600</v>
      </c>
      <c r="N927" s="832">
        <v>1</v>
      </c>
      <c r="O927" s="836">
        <v>1</v>
      </c>
      <c r="P927" s="835">
        <v>600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11</v>
      </c>
      <c r="B928" s="832" t="s">
        <v>1183</v>
      </c>
      <c r="C928" s="832" t="s">
        <v>1189</v>
      </c>
      <c r="D928" s="833" t="s">
        <v>2119</v>
      </c>
      <c r="E928" s="834" t="s">
        <v>1194</v>
      </c>
      <c r="F928" s="832" t="s">
        <v>1186</v>
      </c>
      <c r="G928" s="832" t="s">
        <v>1222</v>
      </c>
      <c r="H928" s="832" t="s">
        <v>583</v>
      </c>
      <c r="I928" s="832" t="s">
        <v>2105</v>
      </c>
      <c r="J928" s="832" t="s">
        <v>1589</v>
      </c>
      <c r="K928" s="832" t="s">
        <v>2106</v>
      </c>
      <c r="L928" s="835">
        <v>180</v>
      </c>
      <c r="M928" s="835">
        <v>180</v>
      </c>
      <c r="N928" s="832">
        <v>1</v>
      </c>
      <c r="O928" s="836">
        <v>1</v>
      </c>
      <c r="P928" s="835">
        <v>180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x14ac:dyDescent="0.3">
      <c r="A929" s="831">
        <v>11</v>
      </c>
      <c r="B929" s="832" t="s">
        <v>1183</v>
      </c>
      <c r="C929" s="832" t="s">
        <v>1189</v>
      </c>
      <c r="D929" s="833" t="s">
        <v>2119</v>
      </c>
      <c r="E929" s="834" t="s">
        <v>1194</v>
      </c>
      <c r="F929" s="832" t="s">
        <v>1186</v>
      </c>
      <c r="G929" s="832" t="s">
        <v>1222</v>
      </c>
      <c r="H929" s="832" t="s">
        <v>583</v>
      </c>
      <c r="I929" s="832" t="s">
        <v>1588</v>
      </c>
      <c r="J929" s="832" t="s">
        <v>1589</v>
      </c>
      <c r="K929" s="832" t="s">
        <v>1590</v>
      </c>
      <c r="L929" s="835">
        <v>180</v>
      </c>
      <c r="M929" s="835">
        <v>360</v>
      </c>
      <c r="N929" s="832">
        <v>2</v>
      </c>
      <c r="O929" s="836">
        <v>2</v>
      </c>
      <c r="P929" s="835"/>
      <c r="Q929" s="837">
        <v>0</v>
      </c>
      <c r="R929" s="832"/>
      <c r="S929" s="837">
        <v>0</v>
      </c>
      <c r="T929" s="836"/>
      <c r="U929" s="838">
        <v>0</v>
      </c>
    </row>
    <row r="930" spans="1:21" ht="14.4" customHeight="1" x14ac:dyDescent="0.3">
      <c r="A930" s="831">
        <v>11</v>
      </c>
      <c r="B930" s="832" t="s">
        <v>1183</v>
      </c>
      <c r="C930" s="832" t="s">
        <v>1189</v>
      </c>
      <c r="D930" s="833" t="s">
        <v>2119</v>
      </c>
      <c r="E930" s="834" t="s">
        <v>1194</v>
      </c>
      <c r="F930" s="832" t="s">
        <v>1186</v>
      </c>
      <c r="G930" s="832" t="s">
        <v>1246</v>
      </c>
      <c r="H930" s="832" t="s">
        <v>583</v>
      </c>
      <c r="I930" s="832" t="s">
        <v>1247</v>
      </c>
      <c r="J930" s="832" t="s">
        <v>1248</v>
      </c>
      <c r="K930" s="832" t="s">
        <v>1249</v>
      </c>
      <c r="L930" s="835">
        <v>200</v>
      </c>
      <c r="M930" s="835">
        <v>1600</v>
      </c>
      <c r="N930" s="832">
        <v>8</v>
      </c>
      <c r="O930" s="836">
        <v>4</v>
      </c>
      <c r="P930" s="835">
        <v>1200</v>
      </c>
      <c r="Q930" s="837">
        <v>0.75</v>
      </c>
      <c r="R930" s="832">
        <v>6</v>
      </c>
      <c r="S930" s="837">
        <v>0.75</v>
      </c>
      <c r="T930" s="836">
        <v>3</v>
      </c>
      <c r="U930" s="838">
        <v>0.75</v>
      </c>
    </row>
    <row r="931" spans="1:21" ht="14.4" customHeight="1" x14ac:dyDescent="0.3">
      <c r="A931" s="831">
        <v>11</v>
      </c>
      <c r="B931" s="832" t="s">
        <v>1183</v>
      </c>
      <c r="C931" s="832" t="s">
        <v>1189</v>
      </c>
      <c r="D931" s="833" t="s">
        <v>2119</v>
      </c>
      <c r="E931" s="834" t="s">
        <v>1194</v>
      </c>
      <c r="F931" s="832" t="s">
        <v>1186</v>
      </c>
      <c r="G931" s="832" t="s">
        <v>1246</v>
      </c>
      <c r="H931" s="832" t="s">
        <v>583</v>
      </c>
      <c r="I931" s="832" t="s">
        <v>1264</v>
      </c>
      <c r="J931" s="832" t="s">
        <v>1265</v>
      </c>
      <c r="K931" s="832" t="s">
        <v>1266</v>
      </c>
      <c r="L931" s="835">
        <v>278.75</v>
      </c>
      <c r="M931" s="835">
        <v>2230</v>
      </c>
      <c r="N931" s="832">
        <v>8</v>
      </c>
      <c r="O931" s="836">
        <v>4</v>
      </c>
      <c r="P931" s="835">
        <v>2230</v>
      </c>
      <c r="Q931" s="837">
        <v>1</v>
      </c>
      <c r="R931" s="832">
        <v>8</v>
      </c>
      <c r="S931" s="837">
        <v>1</v>
      </c>
      <c r="T931" s="836">
        <v>4</v>
      </c>
      <c r="U931" s="838">
        <v>1</v>
      </c>
    </row>
    <row r="932" spans="1:21" ht="14.4" customHeight="1" x14ac:dyDescent="0.3">
      <c r="A932" s="831">
        <v>11</v>
      </c>
      <c r="B932" s="832" t="s">
        <v>1183</v>
      </c>
      <c r="C932" s="832" t="s">
        <v>1189</v>
      </c>
      <c r="D932" s="833" t="s">
        <v>2119</v>
      </c>
      <c r="E932" s="834" t="s">
        <v>1218</v>
      </c>
      <c r="F932" s="832" t="s">
        <v>1184</v>
      </c>
      <c r="G932" s="832" t="s">
        <v>1434</v>
      </c>
      <c r="H932" s="832" t="s">
        <v>583</v>
      </c>
      <c r="I932" s="832" t="s">
        <v>1956</v>
      </c>
      <c r="J932" s="832" t="s">
        <v>1436</v>
      </c>
      <c r="K932" s="832" t="s">
        <v>1957</v>
      </c>
      <c r="L932" s="835">
        <v>70.48</v>
      </c>
      <c r="M932" s="835">
        <v>70.48</v>
      </c>
      <c r="N932" s="832">
        <v>1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11</v>
      </c>
      <c r="B933" s="832" t="s">
        <v>1183</v>
      </c>
      <c r="C933" s="832" t="s">
        <v>1189</v>
      </c>
      <c r="D933" s="833" t="s">
        <v>2119</v>
      </c>
      <c r="E933" s="834" t="s">
        <v>1218</v>
      </c>
      <c r="F933" s="832" t="s">
        <v>1184</v>
      </c>
      <c r="G933" s="832" t="s">
        <v>1341</v>
      </c>
      <c r="H933" s="832" t="s">
        <v>583</v>
      </c>
      <c r="I933" s="832" t="s">
        <v>1342</v>
      </c>
      <c r="J933" s="832" t="s">
        <v>1343</v>
      </c>
      <c r="K933" s="832" t="s">
        <v>1344</v>
      </c>
      <c r="L933" s="835">
        <v>159.71</v>
      </c>
      <c r="M933" s="835">
        <v>479.13</v>
      </c>
      <c r="N933" s="832">
        <v>3</v>
      </c>
      <c r="O933" s="836">
        <v>1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11</v>
      </c>
      <c r="B934" s="832" t="s">
        <v>1183</v>
      </c>
      <c r="C934" s="832" t="s">
        <v>1189</v>
      </c>
      <c r="D934" s="833" t="s">
        <v>2119</v>
      </c>
      <c r="E934" s="834" t="s">
        <v>1218</v>
      </c>
      <c r="F934" s="832" t="s">
        <v>1184</v>
      </c>
      <c r="G934" s="832" t="s">
        <v>1341</v>
      </c>
      <c r="H934" s="832" t="s">
        <v>583</v>
      </c>
      <c r="I934" s="832" t="s">
        <v>1345</v>
      </c>
      <c r="J934" s="832" t="s">
        <v>1343</v>
      </c>
      <c r="K934" s="832" t="s">
        <v>1344</v>
      </c>
      <c r="L934" s="835">
        <v>159.71</v>
      </c>
      <c r="M934" s="835">
        <v>479.13</v>
      </c>
      <c r="N934" s="832">
        <v>3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11</v>
      </c>
      <c r="B935" s="832" t="s">
        <v>1183</v>
      </c>
      <c r="C935" s="832" t="s">
        <v>1189</v>
      </c>
      <c r="D935" s="833" t="s">
        <v>2119</v>
      </c>
      <c r="E935" s="834" t="s">
        <v>1218</v>
      </c>
      <c r="F935" s="832" t="s">
        <v>1184</v>
      </c>
      <c r="G935" s="832" t="s">
        <v>1478</v>
      </c>
      <c r="H935" s="832" t="s">
        <v>583</v>
      </c>
      <c r="I935" s="832" t="s">
        <v>1479</v>
      </c>
      <c r="J935" s="832" t="s">
        <v>1480</v>
      </c>
      <c r="K935" s="832" t="s">
        <v>1481</v>
      </c>
      <c r="L935" s="835">
        <v>0</v>
      </c>
      <c r="M935" s="835">
        <v>0</v>
      </c>
      <c r="N935" s="832">
        <v>1</v>
      </c>
      <c r="O935" s="836">
        <v>0.5</v>
      </c>
      <c r="P935" s="835"/>
      <c r="Q935" s="837"/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11</v>
      </c>
      <c r="B936" s="832" t="s">
        <v>1183</v>
      </c>
      <c r="C936" s="832" t="s">
        <v>1189</v>
      </c>
      <c r="D936" s="833" t="s">
        <v>2119</v>
      </c>
      <c r="E936" s="834" t="s">
        <v>1218</v>
      </c>
      <c r="F936" s="832" t="s">
        <v>1184</v>
      </c>
      <c r="G936" s="832" t="s">
        <v>1273</v>
      </c>
      <c r="H936" s="832" t="s">
        <v>583</v>
      </c>
      <c r="I936" s="832" t="s">
        <v>1274</v>
      </c>
      <c r="J936" s="832" t="s">
        <v>1275</v>
      </c>
      <c r="K936" s="832" t="s">
        <v>1276</v>
      </c>
      <c r="L936" s="835">
        <v>52.87</v>
      </c>
      <c r="M936" s="835">
        <v>1691.84</v>
      </c>
      <c r="N936" s="832">
        <v>32</v>
      </c>
      <c r="O936" s="836">
        <v>15</v>
      </c>
      <c r="P936" s="835">
        <v>845.92</v>
      </c>
      <c r="Q936" s="837">
        <v>0.5</v>
      </c>
      <c r="R936" s="832">
        <v>16</v>
      </c>
      <c r="S936" s="837">
        <v>0.5</v>
      </c>
      <c r="T936" s="836">
        <v>7.5</v>
      </c>
      <c r="U936" s="838">
        <v>0.5</v>
      </c>
    </row>
    <row r="937" spans="1:21" ht="14.4" customHeight="1" x14ac:dyDescent="0.3">
      <c r="A937" s="831">
        <v>11</v>
      </c>
      <c r="B937" s="832" t="s">
        <v>1183</v>
      </c>
      <c r="C937" s="832" t="s">
        <v>1189</v>
      </c>
      <c r="D937" s="833" t="s">
        <v>2119</v>
      </c>
      <c r="E937" s="834" t="s">
        <v>1218</v>
      </c>
      <c r="F937" s="832" t="s">
        <v>1184</v>
      </c>
      <c r="G937" s="832" t="s">
        <v>1293</v>
      </c>
      <c r="H937" s="832" t="s">
        <v>583</v>
      </c>
      <c r="I937" s="832" t="s">
        <v>1355</v>
      </c>
      <c r="J937" s="832" t="s">
        <v>1295</v>
      </c>
      <c r="K937" s="832" t="s">
        <v>1356</v>
      </c>
      <c r="L937" s="835">
        <v>159.71</v>
      </c>
      <c r="M937" s="835">
        <v>6228.6900000000005</v>
      </c>
      <c r="N937" s="832">
        <v>39</v>
      </c>
      <c r="O937" s="836">
        <v>9</v>
      </c>
      <c r="P937" s="835">
        <v>3353.9100000000003</v>
      </c>
      <c r="Q937" s="837">
        <v>0.53846153846153844</v>
      </c>
      <c r="R937" s="832">
        <v>21</v>
      </c>
      <c r="S937" s="837">
        <v>0.53846153846153844</v>
      </c>
      <c r="T937" s="836">
        <v>5</v>
      </c>
      <c r="U937" s="838">
        <v>0.55555555555555558</v>
      </c>
    </row>
    <row r="938" spans="1:21" ht="14.4" customHeight="1" x14ac:dyDescent="0.3">
      <c r="A938" s="831">
        <v>11</v>
      </c>
      <c r="B938" s="832" t="s">
        <v>1183</v>
      </c>
      <c r="C938" s="832" t="s">
        <v>1189</v>
      </c>
      <c r="D938" s="833" t="s">
        <v>2119</v>
      </c>
      <c r="E938" s="834" t="s">
        <v>1218</v>
      </c>
      <c r="F938" s="832" t="s">
        <v>1184</v>
      </c>
      <c r="G938" s="832" t="s">
        <v>1305</v>
      </c>
      <c r="H938" s="832" t="s">
        <v>618</v>
      </c>
      <c r="I938" s="832" t="s">
        <v>1159</v>
      </c>
      <c r="J938" s="832" t="s">
        <v>1160</v>
      </c>
      <c r="K938" s="832" t="s">
        <v>1161</v>
      </c>
      <c r="L938" s="835">
        <v>70.48</v>
      </c>
      <c r="M938" s="835">
        <v>211.44</v>
      </c>
      <c r="N938" s="832">
        <v>3</v>
      </c>
      <c r="O938" s="836">
        <v>2</v>
      </c>
      <c r="P938" s="835">
        <v>211.44</v>
      </c>
      <c r="Q938" s="837">
        <v>1</v>
      </c>
      <c r="R938" s="832">
        <v>3</v>
      </c>
      <c r="S938" s="837">
        <v>1</v>
      </c>
      <c r="T938" s="836">
        <v>2</v>
      </c>
      <c r="U938" s="838">
        <v>1</v>
      </c>
    </row>
    <row r="939" spans="1:21" ht="14.4" customHeight="1" x14ac:dyDescent="0.3">
      <c r="A939" s="831">
        <v>11</v>
      </c>
      <c r="B939" s="832" t="s">
        <v>1183</v>
      </c>
      <c r="C939" s="832" t="s">
        <v>1189</v>
      </c>
      <c r="D939" s="833" t="s">
        <v>2119</v>
      </c>
      <c r="E939" s="834" t="s">
        <v>1218</v>
      </c>
      <c r="F939" s="832" t="s">
        <v>1184</v>
      </c>
      <c r="G939" s="832" t="s">
        <v>1305</v>
      </c>
      <c r="H939" s="832" t="s">
        <v>583</v>
      </c>
      <c r="I939" s="832" t="s">
        <v>1306</v>
      </c>
      <c r="J939" s="832" t="s">
        <v>1307</v>
      </c>
      <c r="K939" s="832" t="s">
        <v>1308</v>
      </c>
      <c r="L939" s="835">
        <v>140.96</v>
      </c>
      <c r="M939" s="835">
        <v>281.92</v>
      </c>
      <c r="N939" s="832">
        <v>2</v>
      </c>
      <c r="O939" s="836">
        <v>1.5</v>
      </c>
      <c r="P939" s="835">
        <v>140.96</v>
      </c>
      <c r="Q939" s="837">
        <v>0.5</v>
      </c>
      <c r="R939" s="832">
        <v>1</v>
      </c>
      <c r="S939" s="837">
        <v>0.5</v>
      </c>
      <c r="T939" s="836">
        <v>1</v>
      </c>
      <c r="U939" s="838">
        <v>0.66666666666666663</v>
      </c>
    </row>
    <row r="940" spans="1:21" ht="14.4" customHeight="1" x14ac:dyDescent="0.3">
      <c r="A940" s="831">
        <v>11</v>
      </c>
      <c r="B940" s="832" t="s">
        <v>1183</v>
      </c>
      <c r="C940" s="832" t="s">
        <v>1189</v>
      </c>
      <c r="D940" s="833" t="s">
        <v>2119</v>
      </c>
      <c r="E940" s="834" t="s">
        <v>1218</v>
      </c>
      <c r="F940" s="832" t="s">
        <v>1184</v>
      </c>
      <c r="G940" s="832" t="s">
        <v>1305</v>
      </c>
      <c r="H940" s="832" t="s">
        <v>583</v>
      </c>
      <c r="I940" s="832" t="s">
        <v>2107</v>
      </c>
      <c r="J940" s="832" t="s">
        <v>1307</v>
      </c>
      <c r="K940" s="832" t="s">
        <v>1844</v>
      </c>
      <c r="L940" s="835">
        <v>46.99</v>
      </c>
      <c r="M940" s="835">
        <v>187.96</v>
      </c>
      <c r="N940" s="832">
        <v>4</v>
      </c>
      <c r="O940" s="836">
        <v>2</v>
      </c>
      <c r="P940" s="835">
        <v>93.98</v>
      </c>
      <c r="Q940" s="837">
        <v>0.5</v>
      </c>
      <c r="R940" s="832">
        <v>2</v>
      </c>
      <c r="S940" s="837">
        <v>0.5</v>
      </c>
      <c r="T940" s="836">
        <v>1</v>
      </c>
      <c r="U940" s="838">
        <v>0.5</v>
      </c>
    </row>
    <row r="941" spans="1:21" ht="14.4" customHeight="1" x14ac:dyDescent="0.3">
      <c r="A941" s="831">
        <v>11</v>
      </c>
      <c r="B941" s="832" t="s">
        <v>1183</v>
      </c>
      <c r="C941" s="832" t="s">
        <v>1189</v>
      </c>
      <c r="D941" s="833" t="s">
        <v>2119</v>
      </c>
      <c r="E941" s="834" t="s">
        <v>1218</v>
      </c>
      <c r="F941" s="832" t="s">
        <v>1184</v>
      </c>
      <c r="G941" s="832" t="s">
        <v>1230</v>
      </c>
      <c r="H941" s="832" t="s">
        <v>618</v>
      </c>
      <c r="I941" s="832" t="s">
        <v>1065</v>
      </c>
      <c r="J941" s="832" t="s">
        <v>681</v>
      </c>
      <c r="K941" s="832" t="s">
        <v>683</v>
      </c>
      <c r="L941" s="835">
        <v>0</v>
      </c>
      <c r="M941" s="835">
        <v>0</v>
      </c>
      <c r="N941" s="832">
        <v>2</v>
      </c>
      <c r="O941" s="836">
        <v>0.5</v>
      </c>
      <c r="P941" s="835">
        <v>0</v>
      </c>
      <c r="Q941" s="837"/>
      <c r="R941" s="832">
        <v>2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11</v>
      </c>
      <c r="B942" s="832" t="s">
        <v>1183</v>
      </c>
      <c r="C942" s="832" t="s">
        <v>1189</v>
      </c>
      <c r="D942" s="833" t="s">
        <v>2119</v>
      </c>
      <c r="E942" s="834" t="s">
        <v>1218</v>
      </c>
      <c r="F942" s="832" t="s">
        <v>1184</v>
      </c>
      <c r="G942" s="832" t="s">
        <v>1317</v>
      </c>
      <c r="H942" s="832" t="s">
        <v>583</v>
      </c>
      <c r="I942" s="832" t="s">
        <v>1458</v>
      </c>
      <c r="J942" s="832" t="s">
        <v>1319</v>
      </c>
      <c r="K942" s="832" t="s">
        <v>1459</v>
      </c>
      <c r="L942" s="835">
        <v>299.83999999999997</v>
      </c>
      <c r="M942" s="835">
        <v>299.83999999999997</v>
      </c>
      <c r="N942" s="832">
        <v>1</v>
      </c>
      <c r="O942" s="836">
        <v>0.5</v>
      </c>
      <c r="P942" s="835"/>
      <c r="Q942" s="837">
        <v>0</v>
      </c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11</v>
      </c>
      <c r="B943" s="832" t="s">
        <v>1183</v>
      </c>
      <c r="C943" s="832" t="s">
        <v>1189</v>
      </c>
      <c r="D943" s="833" t="s">
        <v>2119</v>
      </c>
      <c r="E943" s="834" t="s">
        <v>1218</v>
      </c>
      <c r="F943" s="832" t="s">
        <v>1184</v>
      </c>
      <c r="G943" s="832" t="s">
        <v>1317</v>
      </c>
      <c r="H943" s="832" t="s">
        <v>583</v>
      </c>
      <c r="I943" s="832" t="s">
        <v>1549</v>
      </c>
      <c r="J943" s="832" t="s">
        <v>1550</v>
      </c>
      <c r="K943" s="832" t="s">
        <v>1551</v>
      </c>
      <c r="L943" s="835">
        <v>50.32</v>
      </c>
      <c r="M943" s="835">
        <v>100.64</v>
      </c>
      <c r="N943" s="832">
        <v>2</v>
      </c>
      <c r="O943" s="836">
        <v>1</v>
      </c>
      <c r="P943" s="835">
        <v>100.64</v>
      </c>
      <c r="Q943" s="837">
        <v>1</v>
      </c>
      <c r="R943" s="832">
        <v>2</v>
      </c>
      <c r="S943" s="837">
        <v>1</v>
      </c>
      <c r="T943" s="836">
        <v>1</v>
      </c>
      <c r="U943" s="838">
        <v>1</v>
      </c>
    </row>
    <row r="944" spans="1:21" ht="14.4" customHeight="1" x14ac:dyDescent="0.3">
      <c r="A944" s="831">
        <v>11</v>
      </c>
      <c r="B944" s="832" t="s">
        <v>1183</v>
      </c>
      <c r="C944" s="832" t="s">
        <v>1189</v>
      </c>
      <c r="D944" s="833" t="s">
        <v>2119</v>
      </c>
      <c r="E944" s="834" t="s">
        <v>1218</v>
      </c>
      <c r="F944" s="832" t="s">
        <v>1186</v>
      </c>
      <c r="G944" s="832" t="s">
        <v>1321</v>
      </c>
      <c r="H944" s="832" t="s">
        <v>583</v>
      </c>
      <c r="I944" s="832" t="s">
        <v>1322</v>
      </c>
      <c r="J944" s="832" t="s">
        <v>1323</v>
      </c>
      <c r="K944" s="832" t="s">
        <v>1324</v>
      </c>
      <c r="L944" s="835">
        <v>0</v>
      </c>
      <c r="M944" s="835">
        <v>0</v>
      </c>
      <c r="N944" s="832">
        <v>1</v>
      </c>
      <c r="O944" s="836">
        <v>1</v>
      </c>
      <c r="P944" s="835"/>
      <c r="Q944" s="837"/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11</v>
      </c>
      <c r="B945" s="832" t="s">
        <v>1183</v>
      </c>
      <c r="C945" s="832" t="s">
        <v>1189</v>
      </c>
      <c r="D945" s="833" t="s">
        <v>2119</v>
      </c>
      <c r="E945" s="834" t="s">
        <v>1218</v>
      </c>
      <c r="F945" s="832" t="s">
        <v>1186</v>
      </c>
      <c r="G945" s="832" t="s">
        <v>1392</v>
      </c>
      <c r="H945" s="832" t="s">
        <v>583</v>
      </c>
      <c r="I945" s="832" t="s">
        <v>2108</v>
      </c>
      <c r="J945" s="832" t="s">
        <v>2109</v>
      </c>
      <c r="K945" s="832" t="s">
        <v>2110</v>
      </c>
      <c r="L945" s="835">
        <v>0</v>
      </c>
      <c r="M945" s="835">
        <v>0</v>
      </c>
      <c r="N945" s="832">
        <v>1</v>
      </c>
      <c r="O945" s="836">
        <v>1</v>
      </c>
      <c r="P945" s="835"/>
      <c r="Q945" s="837"/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11</v>
      </c>
      <c r="B946" s="832" t="s">
        <v>1183</v>
      </c>
      <c r="C946" s="832" t="s">
        <v>1189</v>
      </c>
      <c r="D946" s="833" t="s">
        <v>2119</v>
      </c>
      <c r="E946" s="834" t="s">
        <v>1218</v>
      </c>
      <c r="F946" s="832" t="s">
        <v>1186</v>
      </c>
      <c r="G946" s="832" t="s">
        <v>1222</v>
      </c>
      <c r="H946" s="832" t="s">
        <v>583</v>
      </c>
      <c r="I946" s="832" t="s">
        <v>2044</v>
      </c>
      <c r="J946" s="832" t="s">
        <v>1412</v>
      </c>
      <c r="K946" s="832" t="s">
        <v>2045</v>
      </c>
      <c r="L946" s="835">
        <v>3200</v>
      </c>
      <c r="M946" s="835">
        <v>3200</v>
      </c>
      <c r="N946" s="832">
        <v>1</v>
      </c>
      <c r="O946" s="836">
        <v>1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11</v>
      </c>
      <c r="B947" s="832" t="s">
        <v>1183</v>
      </c>
      <c r="C947" s="832" t="s">
        <v>1189</v>
      </c>
      <c r="D947" s="833" t="s">
        <v>2119</v>
      </c>
      <c r="E947" s="834" t="s">
        <v>1218</v>
      </c>
      <c r="F947" s="832" t="s">
        <v>1186</v>
      </c>
      <c r="G947" s="832" t="s">
        <v>1222</v>
      </c>
      <c r="H947" s="832" t="s">
        <v>583</v>
      </c>
      <c r="I947" s="832" t="s">
        <v>1588</v>
      </c>
      <c r="J947" s="832" t="s">
        <v>1589</v>
      </c>
      <c r="K947" s="832" t="s">
        <v>1590</v>
      </c>
      <c r="L947" s="835">
        <v>180</v>
      </c>
      <c r="M947" s="835">
        <v>180</v>
      </c>
      <c r="N947" s="832">
        <v>1</v>
      </c>
      <c r="O947" s="836">
        <v>1</v>
      </c>
      <c r="P947" s="835">
        <v>180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" customHeight="1" x14ac:dyDescent="0.3">
      <c r="A948" s="831">
        <v>11</v>
      </c>
      <c r="B948" s="832" t="s">
        <v>1183</v>
      </c>
      <c r="C948" s="832" t="s">
        <v>1189</v>
      </c>
      <c r="D948" s="833" t="s">
        <v>2119</v>
      </c>
      <c r="E948" s="834" t="s">
        <v>1218</v>
      </c>
      <c r="F948" s="832" t="s">
        <v>1186</v>
      </c>
      <c r="G948" s="832" t="s">
        <v>1246</v>
      </c>
      <c r="H948" s="832" t="s">
        <v>583</v>
      </c>
      <c r="I948" s="832" t="s">
        <v>1247</v>
      </c>
      <c r="J948" s="832" t="s">
        <v>1248</v>
      </c>
      <c r="K948" s="832" t="s">
        <v>1249</v>
      </c>
      <c r="L948" s="835">
        <v>200</v>
      </c>
      <c r="M948" s="835">
        <v>2000</v>
      </c>
      <c r="N948" s="832">
        <v>10</v>
      </c>
      <c r="O948" s="836">
        <v>5</v>
      </c>
      <c r="P948" s="835">
        <v>2000</v>
      </c>
      <c r="Q948" s="837">
        <v>1</v>
      </c>
      <c r="R948" s="832">
        <v>10</v>
      </c>
      <c r="S948" s="837">
        <v>1</v>
      </c>
      <c r="T948" s="836">
        <v>5</v>
      </c>
      <c r="U948" s="838">
        <v>1</v>
      </c>
    </row>
    <row r="949" spans="1:21" ht="14.4" customHeight="1" x14ac:dyDescent="0.3">
      <c r="A949" s="831">
        <v>11</v>
      </c>
      <c r="B949" s="832" t="s">
        <v>1183</v>
      </c>
      <c r="C949" s="832" t="s">
        <v>1189</v>
      </c>
      <c r="D949" s="833" t="s">
        <v>2119</v>
      </c>
      <c r="E949" s="834" t="s">
        <v>1218</v>
      </c>
      <c r="F949" s="832" t="s">
        <v>1186</v>
      </c>
      <c r="G949" s="832" t="s">
        <v>1246</v>
      </c>
      <c r="H949" s="832" t="s">
        <v>583</v>
      </c>
      <c r="I949" s="832" t="s">
        <v>1264</v>
      </c>
      <c r="J949" s="832" t="s">
        <v>1265</v>
      </c>
      <c r="K949" s="832" t="s">
        <v>1266</v>
      </c>
      <c r="L949" s="835">
        <v>278.75</v>
      </c>
      <c r="M949" s="835">
        <v>557.5</v>
      </c>
      <c r="N949" s="832">
        <v>2</v>
      </c>
      <c r="O949" s="836">
        <v>1</v>
      </c>
      <c r="P949" s="835">
        <v>557.5</v>
      </c>
      <c r="Q949" s="837">
        <v>1</v>
      </c>
      <c r="R949" s="832">
        <v>2</v>
      </c>
      <c r="S949" s="837">
        <v>1</v>
      </c>
      <c r="T949" s="836">
        <v>1</v>
      </c>
      <c r="U949" s="838">
        <v>1</v>
      </c>
    </row>
    <row r="950" spans="1:21" ht="14.4" customHeight="1" x14ac:dyDescent="0.3">
      <c r="A950" s="831">
        <v>11</v>
      </c>
      <c r="B950" s="832" t="s">
        <v>1183</v>
      </c>
      <c r="C950" s="832" t="s">
        <v>1189</v>
      </c>
      <c r="D950" s="833" t="s">
        <v>2119</v>
      </c>
      <c r="E950" s="834" t="s">
        <v>1218</v>
      </c>
      <c r="F950" s="832" t="s">
        <v>1186</v>
      </c>
      <c r="G950" s="832" t="s">
        <v>1246</v>
      </c>
      <c r="H950" s="832" t="s">
        <v>583</v>
      </c>
      <c r="I950" s="832" t="s">
        <v>2111</v>
      </c>
      <c r="J950" s="832" t="s">
        <v>2112</v>
      </c>
      <c r="K950" s="832"/>
      <c r="L950" s="835">
        <v>130</v>
      </c>
      <c r="M950" s="835">
        <v>130</v>
      </c>
      <c r="N950" s="832">
        <v>1</v>
      </c>
      <c r="O950" s="836">
        <v>1</v>
      </c>
      <c r="P950" s="835">
        <v>130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11</v>
      </c>
      <c r="B951" s="832" t="s">
        <v>1183</v>
      </c>
      <c r="C951" s="832" t="s">
        <v>1189</v>
      </c>
      <c r="D951" s="833" t="s">
        <v>2119</v>
      </c>
      <c r="E951" s="834" t="s">
        <v>1218</v>
      </c>
      <c r="F951" s="832" t="s">
        <v>1186</v>
      </c>
      <c r="G951" s="832" t="s">
        <v>1246</v>
      </c>
      <c r="H951" s="832" t="s">
        <v>583</v>
      </c>
      <c r="I951" s="832" t="s">
        <v>2113</v>
      </c>
      <c r="J951" s="832" t="s">
        <v>2114</v>
      </c>
      <c r="K951" s="832"/>
      <c r="L951" s="835">
        <v>130</v>
      </c>
      <c r="M951" s="835">
        <v>130</v>
      </c>
      <c r="N951" s="832">
        <v>1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11</v>
      </c>
      <c r="B952" s="832" t="s">
        <v>1183</v>
      </c>
      <c r="C952" s="832" t="s">
        <v>1189</v>
      </c>
      <c r="D952" s="833" t="s">
        <v>2119</v>
      </c>
      <c r="E952" s="834" t="s">
        <v>1218</v>
      </c>
      <c r="F952" s="832" t="s">
        <v>1186</v>
      </c>
      <c r="G952" s="832" t="s">
        <v>1337</v>
      </c>
      <c r="H952" s="832" t="s">
        <v>583</v>
      </c>
      <c r="I952" s="832" t="s">
        <v>1566</v>
      </c>
      <c r="J952" s="832" t="s">
        <v>1567</v>
      </c>
      <c r="K952" s="832" t="s">
        <v>1568</v>
      </c>
      <c r="L952" s="835">
        <v>1659.44</v>
      </c>
      <c r="M952" s="835">
        <v>3318.88</v>
      </c>
      <c r="N952" s="832">
        <v>2</v>
      </c>
      <c r="O952" s="836">
        <v>2</v>
      </c>
      <c r="P952" s="835">
        <v>3318.88</v>
      </c>
      <c r="Q952" s="837">
        <v>1</v>
      </c>
      <c r="R952" s="832">
        <v>2</v>
      </c>
      <c r="S952" s="837">
        <v>1</v>
      </c>
      <c r="T952" s="836">
        <v>2</v>
      </c>
      <c r="U952" s="838">
        <v>1</v>
      </c>
    </row>
    <row r="953" spans="1:21" ht="14.4" customHeight="1" x14ac:dyDescent="0.3">
      <c r="A953" s="831">
        <v>11</v>
      </c>
      <c r="B953" s="832" t="s">
        <v>1183</v>
      </c>
      <c r="C953" s="832" t="s">
        <v>1189</v>
      </c>
      <c r="D953" s="833" t="s">
        <v>2119</v>
      </c>
      <c r="E953" s="834" t="s">
        <v>1218</v>
      </c>
      <c r="F953" s="832" t="s">
        <v>1186</v>
      </c>
      <c r="G953" s="832" t="s">
        <v>1780</v>
      </c>
      <c r="H953" s="832" t="s">
        <v>583</v>
      </c>
      <c r="I953" s="832" t="s">
        <v>2115</v>
      </c>
      <c r="J953" s="832" t="s">
        <v>2116</v>
      </c>
      <c r="K953" s="832" t="s">
        <v>2117</v>
      </c>
      <c r="L953" s="835">
        <v>16470</v>
      </c>
      <c r="M953" s="835">
        <v>32940</v>
      </c>
      <c r="N953" s="832">
        <v>2</v>
      </c>
      <c r="O953" s="836">
        <v>2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thickBot="1" x14ac:dyDescent="0.35">
      <c r="A954" s="839">
        <v>11</v>
      </c>
      <c r="B954" s="840" t="s">
        <v>1183</v>
      </c>
      <c r="C954" s="840" t="s">
        <v>1189</v>
      </c>
      <c r="D954" s="841" t="s">
        <v>2119</v>
      </c>
      <c r="E954" s="842" t="s">
        <v>1209</v>
      </c>
      <c r="F954" s="840" t="s">
        <v>1186</v>
      </c>
      <c r="G954" s="840" t="s">
        <v>1321</v>
      </c>
      <c r="H954" s="840" t="s">
        <v>583</v>
      </c>
      <c r="I954" s="840" t="s">
        <v>1322</v>
      </c>
      <c r="J954" s="840" t="s">
        <v>1323</v>
      </c>
      <c r="K954" s="840" t="s">
        <v>1324</v>
      </c>
      <c r="L954" s="843">
        <v>0</v>
      </c>
      <c r="M954" s="843">
        <v>0</v>
      </c>
      <c r="N954" s="840">
        <v>1</v>
      </c>
      <c r="O954" s="844">
        <v>1</v>
      </c>
      <c r="P954" s="843"/>
      <c r="Q954" s="845"/>
      <c r="R954" s="840"/>
      <c r="S954" s="845">
        <v>0</v>
      </c>
      <c r="T954" s="844"/>
      <c r="U954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2121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1217</v>
      </c>
      <c r="B5" s="225">
        <v>663.86</v>
      </c>
      <c r="C5" s="830">
        <v>2.1468884896041519E-2</v>
      </c>
      <c r="D5" s="225">
        <v>30258.1</v>
      </c>
      <c r="E5" s="830">
        <v>0.97853111510395852</v>
      </c>
      <c r="F5" s="848">
        <v>30921.96</v>
      </c>
    </row>
    <row r="6" spans="1:6" ht="14.4" customHeight="1" x14ac:dyDescent="0.3">
      <c r="A6" s="857" t="s">
        <v>1197</v>
      </c>
      <c r="B6" s="849">
        <v>663.86</v>
      </c>
      <c r="C6" s="837">
        <v>3.8712243229468563E-2</v>
      </c>
      <c r="D6" s="849">
        <v>16484.72</v>
      </c>
      <c r="E6" s="837">
        <v>0.96128775677053135</v>
      </c>
      <c r="F6" s="850">
        <v>17148.580000000002</v>
      </c>
    </row>
    <row r="7" spans="1:6" ht="14.4" customHeight="1" x14ac:dyDescent="0.3">
      <c r="A7" s="857" t="s">
        <v>1210</v>
      </c>
      <c r="B7" s="849">
        <v>211.44</v>
      </c>
      <c r="C7" s="837">
        <v>8.2583749624068961E-2</v>
      </c>
      <c r="D7" s="849">
        <v>2348.87</v>
      </c>
      <c r="E7" s="837">
        <v>0.917416250375931</v>
      </c>
      <c r="F7" s="850">
        <v>2560.31</v>
      </c>
    </row>
    <row r="8" spans="1:6" ht="14.4" customHeight="1" x14ac:dyDescent="0.3">
      <c r="A8" s="857" t="s">
        <v>1214</v>
      </c>
      <c r="B8" s="849">
        <v>172.82</v>
      </c>
      <c r="C8" s="837">
        <v>0.15073965529272207</v>
      </c>
      <c r="D8" s="849">
        <v>973.66000000000008</v>
      </c>
      <c r="E8" s="837">
        <v>0.84926034470727796</v>
      </c>
      <c r="F8" s="850">
        <v>1146.48</v>
      </c>
    </row>
    <row r="9" spans="1:6" ht="14.4" customHeight="1" x14ac:dyDescent="0.3">
      <c r="A9" s="857" t="s">
        <v>1221</v>
      </c>
      <c r="B9" s="849">
        <v>154.36000000000001</v>
      </c>
      <c r="C9" s="837">
        <v>0.12091777184173214</v>
      </c>
      <c r="D9" s="849">
        <v>1122.21</v>
      </c>
      <c r="E9" s="837">
        <v>0.87908222815826775</v>
      </c>
      <c r="F9" s="850">
        <v>1276.5700000000002</v>
      </c>
    </row>
    <row r="10" spans="1:6" ht="14.4" customHeight="1" x14ac:dyDescent="0.3">
      <c r="A10" s="857" t="s">
        <v>1208</v>
      </c>
      <c r="B10" s="849"/>
      <c r="C10" s="837">
        <v>0</v>
      </c>
      <c r="D10" s="849">
        <v>19632.740000000005</v>
      </c>
      <c r="E10" s="837">
        <v>1</v>
      </c>
      <c r="F10" s="850">
        <v>19632.740000000005</v>
      </c>
    </row>
    <row r="11" spans="1:6" ht="14.4" customHeight="1" x14ac:dyDescent="0.3">
      <c r="A11" s="857" t="s">
        <v>1219</v>
      </c>
      <c r="B11" s="849"/>
      <c r="C11" s="837">
        <v>0</v>
      </c>
      <c r="D11" s="849">
        <v>11199.320000000002</v>
      </c>
      <c r="E11" s="837">
        <v>1</v>
      </c>
      <c r="F11" s="850">
        <v>11199.320000000002</v>
      </c>
    </row>
    <row r="12" spans="1:6" ht="14.4" customHeight="1" x14ac:dyDescent="0.3">
      <c r="A12" s="857" t="s">
        <v>1206</v>
      </c>
      <c r="B12" s="849"/>
      <c r="C12" s="837">
        <v>0</v>
      </c>
      <c r="D12" s="849">
        <v>234.07</v>
      </c>
      <c r="E12" s="837">
        <v>1</v>
      </c>
      <c r="F12" s="850">
        <v>234.07</v>
      </c>
    </row>
    <row r="13" spans="1:6" ht="14.4" customHeight="1" x14ac:dyDescent="0.3">
      <c r="A13" s="857" t="s">
        <v>1195</v>
      </c>
      <c r="B13" s="849"/>
      <c r="C13" s="837">
        <v>0</v>
      </c>
      <c r="D13" s="849">
        <v>33736.89</v>
      </c>
      <c r="E13" s="837">
        <v>1</v>
      </c>
      <c r="F13" s="850">
        <v>33736.89</v>
      </c>
    </row>
    <row r="14" spans="1:6" ht="14.4" customHeight="1" x14ac:dyDescent="0.3">
      <c r="A14" s="857" t="s">
        <v>1207</v>
      </c>
      <c r="B14" s="849"/>
      <c r="C14" s="837">
        <v>0</v>
      </c>
      <c r="D14" s="849">
        <v>9027.67</v>
      </c>
      <c r="E14" s="837">
        <v>1</v>
      </c>
      <c r="F14" s="850">
        <v>9027.67</v>
      </c>
    </row>
    <row r="15" spans="1:6" ht="14.4" customHeight="1" x14ac:dyDescent="0.3">
      <c r="A15" s="857" t="s">
        <v>1200</v>
      </c>
      <c r="B15" s="849"/>
      <c r="C15" s="837">
        <v>0</v>
      </c>
      <c r="D15" s="849">
        <v>14668.029999999999</v>
      </c>
      <c r="E15" s="837">
        <v>1</v>
      </c>
      <c r="F15" s="850">
        <v>14668.029999999999</v>
      </c>
    </row>
    <row r="16" spans="1:6" ht="14.4" customHeight="1" x14ac:dyDescent="0.3">
      <c r="A16" s="857" t="s">
        <v>1202</v>
      </c>
      <c r="B16" s="849"/>
      <c r="C16" s="837"/>
      <c r="D16" s="849">
        <v>0</v>
      </c>
      <c r="E16" s="837"/>
      <c r="F16" s="850">
        <v>0</v>
      </c>
    </row>
    <row r="17" spans="1:6" ht="14.4" customHeight="1" x14ac:dyDescent="0.3">
      <c r="A17" s="857" t="s">
        <v>1220</v>
      </c>
      <c r="B17" s="849"/>
      <c r="C17" s="837">
        <v>0</v>
      </c>
      <c r="D17" s="849">
        <v>29453.200000000004</v>
      </c>
      <c r="E17" s="837">
        <v>1</v>
      </c>
      <c r="F17" s="850">
        <v>29453.200000000004</v>
      </c>
    </row>
    <row r="18" spans="1:6" ht="14.4" customHeight="1" x14ac:dyDescent="0.3">
      <c r="A18" s="857" t="s">
        <v>1212</v>
      </c>
      <c r="B18" s="849"/>
      <c r="C18" s="837">
        <v>0</v>
      </c>
      <c r="D18" s="849">
        <v>58549.83</v>
      </c>
      <c r="E18" s="837">
        <v>1</v>
      </c>
      <c r="F18" s="850">
        <v>58549.83</v>
      </c>
    </row>
    <row r="19" spans="1:6" ht="14.4" customHeight="1" x14ac:dyDescent="0.3">
      <c r="A19" s="857" t="s">
        <v>1204</v>
      </c>
      <c r="B19" s="849"/>
      <c r="C19" s="837">
        <v>0</v>
      </c>
      <c r="D19" s="849">
        <v>32421.21</v>
      </c>
      <c r="E19" s="837">
        <v>1</v>
      </c>
      <c r="F19" s="850">
        <v>32421.21</v>
      </c>
    </row>
    <row r="20" spans="1:6" ht="14.4" customHeight="1" x14ac:dyDescent="0.3">
      <c r="A20" s="857" t="s">
        <v>1213</v>
      </c>
      <c r="B20" s="849"/>
      <c r="C20" s="837">
        <v>0</v>
      </c>
      <c r="D20" s="849">
        <v>308.72000000000003</v>
      </c>
      <c r="E20" s="837">
        <v>1</v>
      </c>
      <c r="F20" s="850">
        <v>308.72000000000003</v>
      </c>
    </row>
    <row r="21" spans="1:6" ht="14.4" customHeight="1" x14ac:dyDescent="0.3">
      <c r="A21" s="857" t="s">
        <v>1203</v>
      </c>
      <c r="B21" s="849"/>
      <c r="C21" s="837">
        <v>0</v>
      </c>
      <c r="D21" s="849">
        <v>23701.87</v>
      </c>
      <c r="E21" s="837">
        <v>1</v>
      </c>
      <c r="F21" s="850">
        <v>23701.87</v>
      </c>
    </row>
    <row r="22" spans="1:6" ht="14.4" customHeight="1" x14ac:dyDescent="0.3">
      <c r="A22" s="857" t="s">
        <v>1211</v>
      </c>
      <c r="B22" s="849"/>
      <c r="C22" s="837">
        <v>0</v>
      </c>
      <c r="D22" s="849">
        <v>70644.56</v>
      </c>
      <c r="E22" s="837">
        <v>1</v>
      </c>
      <c r="F22" s="850">
        <v>70644.56</v>
      </c>
    </row>
    <row r="23" spans="1:6" ht="14.4" customHeight="1" x14ac:dyDescent="0.3">
      <c r="A23" s="857" t="s">
        <v>1199</v>
      </c>
      <c r="B23" s="849"/>
      <c r="C23" s="837">
        <v>0</v>
      </c>
      <c r="D23" s="849">
        <v>2924.86</v>
      </c>
      <c r="E23" s="837">
        <v>1</v>
      </c>
      <c r="F23" s="850">
        <v>2924.86</v>
      </c>
    </row>
    <row r="24" spans="1:6" ht="14.4" customHeight="1" x14ac:dyDescent="0.3">
      <c r="A24" s="857" t="s">
        <v>1201</v>
      </c>
      <c r="B24" s="849"/>
      <c r="C24" s="837">
        <v>0</v>
      </c>
      <c r="D24" s="849">
        <v>34605.170000000006</v>
      </c>
      <c r="E24" s="837">
        <v>1</v>
      </c>
      <c r="F24" s="850">
        <v>34605.170000000006</v>
      </c>
    </row>
    <row r="25" spans="1:6" ht="14.4" customHeight="1" x14ac:dyDescent="0.3">
      <c r="A25" s="857" t="s">
        <v>1205</v>
      </c>
      <c r="B25" s="849"/>
      <c r="C25" s="837">
        <v>0</v>
      </c>
      <c r="D25" s="849">
        <v>5856.66</v>
      </c>
      <c r="E25" s="837">
        <v>1</v>
      </c>
      <c r="F25" s="850">
        <v>5856.66</v>
      </c>
    </row>
    <row r="26" spans="1:6" ht="14.4" customHeight="1" x14ac:dyDescent="0.3">
      <c r="A26" s="857" t="s">
        <v>1218</v>
      </c>
      <c r="B26" s="849"/>
      <c r="C26" s="837">
        <v>0</v>
      </c>
      <c r="D26" s="849">
        <v>211.44</v>
      </c>
      <c r="E26" s="837">
        <v>1</v>
      </c>
      <c r="F26" s="850">
        <v>211.44</v>
      </c>
    </row>
    <row r="27" spans="1:6" ht="14.4" customHeight="1" x14ac:dyDescent="0.3">
      <c r="A27" s="857" t="s">
        <v>1194</v>
      </c>
      <c r="B27" s="849"/>
      <c r="C27" s="837">
        <v>0</v>
      </c>
      <c r="D27" s="849">
        <v>24395.370000000003</v>
      </c>
      <c r="E27" s="837">
        <v>1</v>
      </c>
      <c r="F27" s="850">
        <v>24395.370000000003</v>
      </c>
    </row>
    <row r="28" spans="1:6" ht="14.4" customHeight="1" x14ac:dyDescent="0.3">
      <c r="A28" s="857" t="s">
        <v>1215</v>
      </c>
      <c r="B28" s="849"/>
      <c r="C28" s="837">
        <v>0</v>
      </c>
      <c r="D28" s="849">
        <v>5160.3500000000004</v>
      </c>
      <c r="E28" s="837">
        <v>1</v>
      </c>
      <c r="F28" s="850">
        <v>5160.3500000000004</v>
      </c>
    </row>
    <row r="29" spans="1:6" ht="14.4" customHeight="1" x14ac:dyDescent="0.3">
      <c r="A29" s="857" t="s">
        <v>1196</v>
      </c>
      <c r="B29" s="849"/>
      <c r="C29" s="837">
        <v>0</v>
      </c>
      <c r="D29" s="849">
        <v>460.61</v>
      </c>
      <c r="E29" s="837">
        <v>1</v>
      </c>
      <c r="F29" s="850">
        <v>460.61</v>
      </c>
    </row>
    <row r="30" spans="1:6" ht="14.4" customHeight="1" thickBot="1" x14ac:dyDescent="0.35">
      <c r="A30" s="858" t="s">
        <v>1216</v>
      </c>
      <c r="B30" s="853"/>
      <c r="C30" s="854">
        <v>0</v>
      </c>
      <c r="D30" s="853">
        <v>4535.4599999999991</v>
      </c>
      <c r="E30" s="854">
        <v>1</v>
      </c>
      <c r="F30" s="855">
        <v>4535.4599999999991</v>
      </c>
    </row>
    <row r="31" spans="1:6" ht="14.4" customHeight="1" thickBot="1" x14ac:dyDescent="0.35">
      <c r="A31" s="771" t="s">
        <v>3</v>
      </c>
      <c r="B31" s="772">
        <v>1866.3400000000001</v>
      </c>
      <c r="C31" s="773">
        <v>4.2925887007309619E-3</v>
      </c>
      <c r="D31" s="772">
        <v>432915.58999999991</v>
      </c>
      <c r="E31" s="773">
        <v>0.99570741129926887</v>
      </c>
      <c r="F31" s="774">
        <v>434781.93</v>
      </c>
    </row>
    <row r="32" spans="1:6" ht="14.4" customHeight="1" thickBot="1" x14ac:dyDescent="0.35"/>
    <row r="33" spans="1:6" ht="14.4" customHeight="1" x14ac:dyDescent="0.3">
      <c r="A33" s="856" t="s">
        <v>2122</v>
      </c>
      <c r="B33" s="225">
        <v>1327.72</v>
      </c>
      <c r="C33" s="830">
        <v>0.66666666666666674</v>
      </c>
      <c r="D33" s="225">
        <v>663.86</v>
      </c>
      <c r="E33" s="830">
        <v>0.33333333333333337</v>
      </c>
      <c r="F33" s="848">
        <v>1991.58</v>
      </c>
    </row>
    <row r="34" spans="1:6" ht="14.4" customHeight="1" x14ac:dyDescent="0.3">
      <c r="A34" s="857" t="s">
        <v>1009</v>
      </c>
      <c r="B34" s="849">
        <v>211.44</v>
      </c>
      <c r="C34" s="837">
        <v>6.0810694215161248E-2</v>
      </c>
      <c r="D34" s="849">
        <v>3265.5800000000004</v>
      </c>
      <c r="E34" s="837">
        <v>0.93918930578483872</v>
      </c>
      <c r="F34" s="850">
        <v>3477.0200000000004</v>
      </c>
    </row>
    <row r="35" spans="1:6" ht="14.4" customHeight="1" x14ac:dyDescent="0.3">
      <c r="A35" s="857" t="s">
        <v>2123</v>
      </c>
      <c r="B35" s="849">
        <v>172.82</v>
      </c>
      <c r="C35" s="837">
        <v>1</v>
      </c>
      <c r="D35" s="849"/>
      <c r="E35" s="837">
        <v>0</v>
      </c>
      <c r="F35" s="850">
        <v>172.82</v>
      </c>
    </row>
    <row r="36" spans="1:6" ht="14.4" customHeight="1" x14ac:dyDescent="0.3">
      <c r="A36" s="857" t="s">
        <v>2124</v>
      </c>
      <c r="B36" s="849">
        <v>154.36000000000001</v>
      </c>
      <c r="C36" s="837">
        <v>3.2824674219999322E-2</v>
      </c>
      <c r="D36" s="849">
        <v>4548.2000000000007</v>
      </c>
      <c r="E36" s="837">
        <v>0.96717532578000076</v>
      </c>
      <c r="F36" s="850">
        <v>4702.5600000000004</v>
      </c>
    </row>
    <row r="37" spans="1:6" ht="14.4" customHeight="1" x14ac:dyDescent="0.3">
      <c r="A37" s="857" t="s">
        <v>990</v>
      </c>
      <c r="B37" s="849"/>
      <c r="C37" s="837">
        <v>0</v>
      </c>
      <c r="D37" s="849">
        <v>365206.20999999979</v>
      </c>
      <c r="E37" s="837">
        <v>1</v>
      </c>
      <c r="F37" s="850">
        <v>365206.20999999979</v>
      </c>
    </row>
    <row r="38" spans="1:6" ht="14.4" customHeight="1" x14ac:dyDescent="0.3">
      <c r="A38" s="857" t="s">
        <v>1017</v>
      </c>
      <c r="B38" s="849"/>
      <c r="C38" s="837">
        <v>0</v>
      </c>
      <c r="D38" s="849">
        <v>63.75</v>
      </c>
      <c r="E38" s="837">
        <v>1</v>
      </c>
      <c r="F38" s="850">
        <v>63.75</v>
      </c>
    </row>
    <row r="39" spans="1:6" ht="14.4" customHeight="1" x14ac:dyDescent="0.3">
      <c r="A39" s="857" t="s">
        <v>1014</v>
      </c>
      <c r="B39" s="849"/>
      <c r="C39" s="837">
        <v>0</v>
      </c>
      <c r="D39" s="849">
        <v>23.5</v>
      </c>
      <c r="E39" s="837">
        <v>1</v>
      </c>
      <c r="F39" s="850">
        <v>23.5</v>
      </c>
    </row>
    <row r="40" spans="1:6" ht="14.4" customHeight="1" x14ac:dyDescent="0.3">
      <c r="A40" s="857" t="s">
        <v>996</v>
      </c>
      <c r="B40" s="849"/>
      <c r="C40" s="837">
        <v>0</v>
      </c>
      <c r="D40" s="849">
        <v>143.09</v>
      </c>
      <c r="E40" s="837">
        <v>1</v>
      </c>
      <c r="F40" s="850">
        <v>143.09</v>
      </c>
    </row>
    <row r="41" spans="1:6" ht="14.4" customHeight="1" x14ac:dyDescent="0.3">
      <c r="A41" s="857" t="s">
        <v>995</v>
      </c>
      <c r="B41" s="849"/>
      <c r="C41" s="837">
        <v>0</v>
      </c>
      <c r="D41" s="849">
        <v>93.27</v>
      </c>
      <c r="E41" s="837">
        <v>1</v>
      </c>
      <c r="F41" s="850">
        <v>93.27</v>
      </c>
    </row>
    <row r="42" spans="1:6" ht="14.4" customHeight="1" x14ac:dyDescent="0.3">
      <c r="A42" s="857" t="s">
        <v>2125</v>
      </c>
      <c r="B42" s="849"/>
      <c r="C42" s="837">
        <v>0</v>
      </c>
      <c r="D42" s="849">
        <v>237.32999999999998</v>
      </c>
      <c r="E42" s="837">
        <v>1</v>
      </c>
      <c r="F42" s="850">
        <v>237.32999999999998</v>
      </c>
    </row>
    <row r="43" spans="1:6" ht="14.4" customHeight="1" x14ac:dyDescent="0.3">
      <c r="A43" s="857" t="s">
        <v>1011</v>
      </c>
      <c r="B43" s="849"/>
      <c r="C43" s="837">
        <v>0</v>
      </c>
      <c r="D43" s="849">
        <v>76.86</v>
      </c>
      <c r="E43" s="837">
        <v>1</v>
      </c>
      <c r="F43" s="850">
        <v>76.86</v>
      </c>
    </row>
    <row r="44" spans="1:6" ht="14.4" customHeight="1" x14ac:dyDescent="0.3">
      <c r="A44" s="857" t="s">
        <v>1003</v>
      </c>
      <c r="B44" s="849"/>
      <c r="C44" s="837">
        <v>0</v>
      </c>
      <c r="D44" s="849">
        <v>14715.820000000007</v>
      </c>
      <c r="E44" s="837">
        <v>1</v>
      </c>
      <c r="F44" s="850">
        <v>14715.820000000007</v>
      </c>
    </row>
    <row r="45" spans="1:6" ht="14.4" customHeight="1" x14ac:dyDescent="0.3">
      <c r="A45" s="857" t="s">
        <v>2126</v>
      </c>
      <c r="B45" s="849"/>
      <c r="C45" s="837">
        <v>0</v>
      </c>
      <c r="D45" s="849">
        <v>241.59</v>
      </c>
      <c r="E45" s="837">
        <v>1</v>
      </c>
      <c r="F45" s="850">
        <v>241.59</v>
      </c>
    </row>
    <row r="46" spans="1:6" ht="14.4" customHeight="1" x14ac:dyDescent="0.3">
      <c r="A46" s="857" t="s">
        <v>2127</v>
      </c>
      <c r="B46" s="849"/>
      <c r="C46" s="837">
        <v>0</v>
      </c>
      <c r="D46" s="849">
        <v>425.17</v>
      </c>
      <c r="E46" s="837">
        <v>1</v>
      </c>
      <c r="F46" s="850">
        <v>425.17</v>
      </c>
    </row>
    <row r="47" spans="1:6" ht="14.4" customHeight="1" x14ac:dyDescent="0.3">
      <c r="A47" s="857" t="s">
        <v>1020</v>
      </c>
      <c r="B47" s="849"/>
      <c r="C47" s="837">
        <v>0</v>
      </c>
      <c r="D47" s="849">
        <v>58.77</v>
      </c>
      <c r="E47" s="837">
        <v>1</v>
      </c>
      <c r="F47" s="850">
        <v>58.77</v>
      </c>
    </row>
    <row r="48" spans="1:6" ht="14.4" customHeight="1" x14ac:dyDescent="0.3">
      <c r="A48" s="857" t="s">
        <v>1007</v>
      </c>
      <c r="B48" s="849"/>
      <c r="C48" s="837">
        <v>0</v>
      </c>
      <c r="D48" s="849">
        <v>42714.899999999994</v>
      </c>
      <c r="E48" s="837">
        <v>1</v>
      </c>
      <c r="F48" s="850">
        <v>42714.899999999994</v>
      </c>
    </row>
    <row r="49" spans="1:6" ht="14.4" customHeight="1" x14ac:dyDescent="0.3">
      <c r="A49" s="857" t="s">
        <v>2128</v>
      </c>
      <c r="B49" s="849"/>
      <c r="C49" s="837">
        <v>0</v>
      </c>
      <c r="D49" s="849">
        <v>292.58999999999997</v>
      </c>
      <c r="E49" s="837">
        <v>1</v>
      </c>
      <c r="F49" s="850">
        <v>292.58999999999997</v>
      </c>
    </row>
    <row r="50" spans="1:6" ht="14.4" customHeight="1" x14ac:dyDescent="0.3">
      <c r="A50" s="857" t="s">
        <v>993</v>
      </c>
      <c r="B50" s="849"/>
      <c r="C50" s="837"/>
      <c r="D50" s="849">
        <v>0</v>
      </c>
      <c r="E50" s="837"/>
      <c r="F50" s="850">
        <v>0</v>
      </c>
    </row>
    <row r="51" spans="1:6" ht="14.4" customHeight="1" thickBot="1" x14ac:dyDescent="0.35">
      <c r="A51" s="858" t="s">
        <v>1010</v>
      </c>
      <c r="B51" s="853"/>
      <c r="C51" s="854">
        <v>0</v>
      </c>
      <c r="D51" s="853">
        <v>145.1</v>
      </c>
      <c r="E51" s="854">
        <v>1</v>
      </c>
      <c r="F51" s="855">
        <v>145.1</v>
      </c>
    </row>
    <row r="52" spans="1:6" ht="14.4" customHeight="1" thickBot="1" x14ac:dyDescent="0.35">
      <c r="A52" s="771" t="s">
        <v>3</v>
      </c>
      <c r="B52" s="772">
        <v>1866.3400000000001</v>
      </c>
      <c r="C52" s="773">
        <v>4.2925887007309637E-3</v>
      </c>
      <c r="D52" s="772">
        <v>432915.58999999991</v>
      </c>
      <c r="E52" s="773">
        <v>0.9957074112992691</v>
      </c>
      <c r="F52" s="774">
        <v>434781.92999999988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{C5D903A5-F90E-4295-B6CE-66491EC18947}</x14:id>
        </ext>
      </extLst>
    </cfRule>
  </conditionalFormatting>
  <conditionalFormatting sqref="F33:F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{5B5D311D-B527-45EA-9B5A-B976D3621911}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D903A5-F90E-4295-B6CE-66491EC189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5B5D311D-B527-45EA-9B5A-B976D362191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2136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</v>
      </c>
      <c r="G3" s="47">
        <f>SUBTOTAL(9,G6:G1048576)</f>
        <v>1866.3400000000001</v>
      </c>
      <c r="H3" s="48">
        <f>IF(M3=0,0,G3/M3)</f>
        <v>4.2925887007309628E-3</v>
      </c>
      <c r="I3" s="47">
        <f>SUBTOTAL(9,I6:I1048576)</f>
        <v>902</v>
      </c>
      <c r="J3" s="47">
        <f>SUBTOTAL(9,J6:J1048576)</f>
        <v>432915.58999999997</v>
      </c>
      <c r="K3" s="48">
        <f>IF(M3=0,0,J3/M3)</f>
        <v>0.9957074112992691</v>
      </c>
      <c r="L3" s="47">
        <f>SUBTOTAL(9,L6:L1048576)</f>
        <v>910</v>
      </c>
      <c r="M3" s="49">
        <f>SUBTOTAL(9,M6:M1048576)</f>
        <v>434781.92999999993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1194</v>
      </c>
      <c r="B6" s="825" t="s">
        <v>1024</v>
      </c>
      <c r="C6" s="825" t="s">
        <v>1029</v>
      </c>
      <c r="D6" s="825" t="s">
        <v>652</v>
      </c>
      <c r="E6" s="825" t="s">
        <v>1030</v>
      </c>
      <c r="F6" s="225"/>
      <c r="G6" s="225"/>
      <c r="H6" s="830">
        <v>0</v>
      </c>
      <c r="I6" s="225">
        <v>25</v>
      </c>
      <c r="J6" s="225">
        <v>18408.25</v>
      </c>
      <c r="K6" s="830">
        <v>1</v>
      </c>
      <c r="L6" s="225">
        <v>25</v>
      </c>
      <c r="M6" s="848">
        <v>18408.25</v>
      </c>
    </row>
    <row r="7" spans="1:13" ht="14.4" customHeight="1" x14ac:dyDescent="0.3">
      <c r="A7" s="831" t="s">
        <v>1194</v>
      </c>
      <c r="B7" s="832" t="s">
        <v>1024</v>
      </c>
      <c r="C7" s="832" t="s">
        <v>1033</v>
      </c>
      <c r="D7" s="832" t="s">
        <v>652</v>
      </c>
      <c r="E7" s="832" t="s">
        <v>1034</v>
      </c>
      <c r="F7" s="849"/>
      <c r="G7" s="849"/>
      <c r="H7" s="837">
        <v>0</v>
      </c>
      <c r="I7" s="849">
        <v>2</v>
      </c>
      <c r="J7" s="849">
        <v>981.78</v>
      </c>
      <c r="K7" s="837">
        <v>1</v>
      </c>
      <c r="L7" s="849">
        <v>2</v>
      </c>
      <c r="M7" s="850">
        <v>981.78</v>
      </c>
    </row>
    <row r="8" spans="1:13" ht="14.4" customHeight="1" x14ac:dyDescent="0.3">
      <c r="A8" s="831" t="s">
        <v>1194</v>
      </c>
      <c r="B8" s="832" t="s">
        <v>1024</v>
      </c>
      <c r="C8" s="832" t="s">
        <v>1031</v>
      </c>
      <c r="D8" s="832" t="s">
        <v>652</v>
      </c>
      <c r="E8" s="832" t="s">
        <v>1032</v>
      </c>
      <c r="F8" s="849"/>
      <c r="G8" s="849"/>
      <c r="H8" s="837">
        <v>0</v>
      </c>
      <c r="I8" s="849">
        <v>1</v>
      </c>
      <c r="J8" s="849">
        <v>1154.68</v>
      </c>
      <c r="K8" s="837">
        <v>1</v>
      </c>
      <c r="L8" s="849">
        <v>1</v>
      </c>
      <c r="M8" s="850">
        <v>1154.68</v>
      </c>
    </row>
    <row r="9" spans="1:13" ht="14.4" customHeight="1" x14ac:dyDescent="0.3">
      <c r="A9" s="831" t="s">
        <v>1194</v>
      </c>
      <c r="B9" s="832" t="s">
        <v>1024</v>
      </c>
      <c r="C9" s="832" t="s">
        <v>1025</v>
      </c>
      <c r="D9" s="832" t="s">
        <v>652</v>
      </c>
      <c r="E9" s="832" t="s">
        <v>1026</v>
      </c>
      <c r="F9" s="849"/>
      <c r="G9" s="849"/>
      <c r="H9" s="837">
        <v>0</v>
      </c>
      <c r="I9" s="849">
        <v>3</v>
      </c>
      <c r="J9" s="849">
        <v>2771.2200000000003</v>
      </c>
      <c r="K9" s="837">
        <v>1</v>
      </c>
      <c r="L9" s="849">
        <v>3</v>
      </c>
      <c r="M9" s="850">
        <v>2771.2200000000003</v>
      </c>
    </row>
    <row r="10" spans="1:13" ht="14.4" customHeight="1" x14ac:dyDescent="0.3">
      <c r="A10" s="831" t="s">
        <v>1194</v>
      </c>
      <c r="B10" s="832" t="s">
        <v>2129</v>
      </c>
      <c r="C10" s="832" t="s">
        <v>1552</v>
      </c>
      <c r="D10" s="832" t="s">
        <v>1462</v>
      </c>
      <c r="E10" s="832" t="s">
        <v>1463</v>
      </c>
      <c r="F10" s="849"/>
      <c r="G10" s="849"/>
      <c r="H10" s="837">
        <v>0</v>
      </c>
      <c r="I10" s="849">
        <v>2</v>
      </c>
      <c r="J10" s="849">
        <v>308.72000000000003</v>
      </c>
      <c r="K10" s="837">
        <v>1</v>
      </c>
      <c r="L10" s="849">
        <v>2</v>
      </c>
      <c r="M10" s="850">
        <v>308.72000000000003</v>
      </c>
    </row>
    <row r="11" spans="1:13" ht="14.4" customHeight="1" x14ac:dyDescent="0.3">
      <c r="A11" s="831" t="s">
        <v>1194</v>
      </c>
      <c r="B11" s="832" t="s">
        <v>2129</v>
      </c>
      <c r="C11" s="832" t="s">
        <v>1941</v>
      </c>
      <c r="D11" s="832" t="s">
        <v>1462</v>
      </c>
      <c r="E11" s="832" t="s">
        <v>1942</v>
      </c>
      <c r="F11" s="849"/>
      <c r="G11" s="849"/>
      <c r="H11" s="837">
        <v>0</v>
      </c>
      <c r="I11" s="849">
        <v>1</v>
      </c>
      <c r="J11" s="849">
        <v>225.06</v>
      </c>
      <c r="K11" s="837">
        <v>1</v>
      </c>
      <c r="L11" s="849">
        <v>1</v>
      </c>
      <c r="M11" s="850">
        <v>225.06</v>
      </c>
    </row>
    <row r="12" spans="1:13" ht="14.4" customHeight="1" x14ac:dyDescent="0.3">
      <c r="A12" s="831" t="s">
        <v>1194</v>
      </c>
      <c r="B12" s="832" t="s">
        <v>1049</v>
      </c>
      <c r="C12" s="832" t="s">
        <v>1251</v>
      </c>
      <c r="D12" s="832" t="s">
        <v>1051</v>
      </c>
      <c r="E12" s="832" t="s">
        <v>1252</v>
      </c>
      <c r="F12" s="849"/>
      <c r="G12" s="849"/>
      <c r="H12" s="837">
        <v>0</v>
      </c>
      <c r="I12" s="849">
        <v>2</v>
      </c>
      <c r="J12" s="849">
        <v>545.66</v>
      </c>
      <c r="K12" s="837">
        <v>1</v>
      </c>
      <c r="L12" s="849">
        <v>2</v>
      </c>
      <c r="M12" s="850">
        <v>545.66</v>
      </c>
    </row>
    <row r="13" spans="1:13" ht="14.4" customHeight="1" x14ac:dyDescent="0.3">
      <c r="A13" s="831" t="s">
        <v>1194</v>
      </c>
      <c r="B13" s="832" t="s">
        <v>1063</v>
      </c>
      <c r="C13" s="832" t="s">
        <v>1065</v>
      </c>
      <c r="D13" s="832" t="s">
        <v>681</v>
      </c>
      <c r="E13" s="832" t="s">
        <v>683</v>
      </c>
      <c r="F13" s="849"/>
      <c r="G13" s="849"/>
      <c r="H13" s="837"/>
      <c r="I13" s="849">
        <v>4</v>
      </c>
      <c r="J13" s="849">
        <v>0</v>
      </c>
      <c r="K13" s="837"/>
      <c r="L13" s="849">
        <v>4</v>
      </c>
      <c r="M13" s="850">
        <v>0</v>
      </c>
    </row>
    <row r="14" spans="1:13" ht="14.4" customHeight="1" x14ac:dyDescent="0.3">
      <c r="A14" s="831" t="s">
        <v>1195</v>
      </c>
      <c r="B14" s="832" t="s">
        <v>1024</v>
      </c>
      <c r="C14" s="832" t="s">
        <v>1029</v>
      </c>
      <c r="D14" s="832" t="s">
        <v>652</v>
      </c>
      <c r="E14" s="832" t="s">
        <v>1030</v>
      </c>
      <c r="F14" s="849"/>
      <c r="G14" s="849"/>
      <c r="H14" s="837">
        <v>0</v>
      </c>
      <c r="I14" s="849">
        <v>33</v>
      </c>
      <c r="J14" s="849">
        <v>24298.89</v>
      </c>
      <c r="K14" s="837">
        <v>1</v>
      </c>
      <c r="L14" s="849">
        <v>33</v>
      </c>
      <c r="M14" s="850">
        <v>24298.89</v>
      </c>
    </row>
    <row r="15" spans="1:13" ht="14.4" customHeight="1" x14ac:dyDescent="0.3">
      <c r="A15" s="831" t="s">
        <v>1195</v>
      </c>
      <c r="B15" s="832" t="s">
        <v>1024</v>
      </c>
      <c r="C15" s="832" t="s">
        <v>1033</v>
      </c>
      <c r="D15" s="832" t="s">
        <v>652</v>
      </c>
      <c r="E15" s="832" t="s">
        <v>1034</v>
      </c>
      <c r="F15" s="849"/>
      <c r="G15" s="849"/>
      <c r="H15" s="837">
        <v>0</v>
      </c>
      <c r="I15" s="849">
        <v>4</v>
      </c>
      <c r="J15" s="849">
        <v>1963.56</v>
      </c>
      <c r="K15" s="837">
        <v>1</v>
      </c>
      <c r="L15" s="849">
        <v>4</v>
      </c>
      <c r="M15" s="850">
        <v>1963.56</v>
      </c>
    </row>
    <row r="16" spans="1:13" ht="14.4" customHeight="1" x14ac:dyDescent="0.3">
      <c r="A16" s="831" t="s">
        <v>1195</v>
      </c>
      <c r="B16" s="832" t="s">
        <v>1024</v>
      </c>
      <c r="C16" s="832" t="s">
        <v>1031</v>
      </c>
      <c r="D16" s="832" t="s">
        <v>652</v>
      </c>
      <c r="E16" s="832" t="s">
        <v>1032</v>
      </c>
      <c r="F16" s="849"/>
      <c r="G16" s="849"/>
      <c r="H16" s="837">
        <v>0</v>
      </c>
      <c r="I16" s="849">
        <v>1</v>
      </c>
      <c r="J16" s="849">
        <v>1154.68</v>
      </c>
      <c r="K16" s="837">
        <v>1</v>
      </c>
      <c r="L16" s="849">
        <v>1</v>
      </c>
      <c r="M16" s="850">
        <v>1154.68</v>
      </c>
    </row>
    <row r="17" spans="1:13" ht="14.4" customHeight="1" x14ac:dyDescent="0.3">
      <c r="A17" s="831" t="s">
        <v>1195</v>
      </c>
      <c r="B17" s="832" t="s">
        <v>1024</v>
      </c>
      <c r="C17" s="832" t="s">
        <v>1025</v>
      </c>
      <c r="D17" s="832" t="s">
        <v>652</v>
      </c>
      <c r="E17" s="832" t="s">
        <v>1026</v>
      </c>
      <c r="F17" s="849"/>
      <c r="G17" s="849"/>
      <c r="H17" s="837">
        <v>0</v>
      </c>
      <c r="I17" s="849">
        <v>6</v>
      </c>
      <c r="J17" s="849">
        <v>5542.4400000000005</v>
      </c>
      <c r="K17" s="837">
        <v>1</v>
      </c>
      <c r="L17" s="849">
        <v>6</v>
      </c>
      <c r="M17" s="850">
        <v>5542.4400000000005</v>
      </c>
    </row>
    <row r="18" spans="1:13" ht="14.4" customHeight="1" x14ac:dyDescent="0.3">
      <c r="A18" s="831" t="s">
        <v>1195</v>
      </c>
      <c r="B18" s="832" t="s">
        <v>2129</v>
      </c>
      <c r="C18" s="832" t="s">
        <v>1552</v>
      </c>
      <c r="D18" s="832" t="s">
        <v>1462</v>
      </c>
      <c r="E18" s="832" t="s">
        <v>1463</v>
      </c>
      <c r="F18" s="849"/>
      <c r="G18" s="849"/>
      <c r="H18" s="837">
        <v>0</v>
      </c>
      <c r="I18" s="849">
        <v>1</v>
      </c>
      <c r="J18" s="849">
        <v>154.36000000000001</v>
      </c>
      <c r="K18" s="837">
        <v>1</v>
      </c>
      <c r="L18" s="849">
        <v>1</v>
      </c>
      <c r="M18" s="850">
        <v>154.36000000000001</v>
      </c>
    </row>
    <row r="19" spans="1:13" ht="14.4" customHeight="1" x14ac:dyDescent="0.3">
      <c r="A19" s="831" t="s">
        <v>1195</v>
      </c>
      <c r="B19" s="832" t="s">
        <v>1049</v>
      </c>
      <c r="C19" s="832" t="s">
        <v>1050</v>
      </c>
      <c r="D19" s="832" t="s">
        <v>1051</v>
      </c>
      <c r="E19" s="832" t="s">
        <v>1052</v>
      </c>
      <c r="F19" s="849"/>
      <c r="G19" s="849"/>
      <c r="H19" s="837">
        <v>0</v>
      </c>
      <c r="I19" s="849">
        <v>2</v>
      </c>
      <c r="J19" s="849">
        <v>341.04</v>
      </c>
      <c r="K19" s="837">
        <v>1</v>
      </c>
      <c r="L19" s="849">
        <v>2</v>
      </c>
      <c r="M19" s="850">
        <v>341.04</v>
      </c>
    </row>
    <row r="20" spans="1:13" ht="14.4" customHeight="1" x14ac:dyDescent="0.3">
      <c r="A20" s="831" t="s">
        <v>1195</v>
      </c>
      <c r="B20" s="832" t="s">
        <v>1158</v>
      </c>
      <c r="C20" s="832" t="s">
        <v>1582</v>
      </c>
      <c r="D20" s="832" t="s">
        <v>1160</v>
      </c>
      <c r="E20" s="832" t="s">
        <v>1308</v>
      </c>
      <c r="F20" s="849"/>
      <c r="G20" s="849"/>
      <c r="H20" s="837">
        <v>0</v>
      </c>
      <c r="I20" s="849">
        <v>2</v>
      </c>
      <c r="J20" s="849">
        <v>281.92</v>
      </c>
      <c r="K20" s="837">
        <v>1</v>
      </c>
      <c r="L20" s="849">
        <v>2</v>
      </c>
      <c r="M20" s="850">
        <v>281.92</v>
      </c>
    </row>
    <row r="21" spans="1:13" ht="14.4" customHeight="1" x14ac:dyDescent="0.3">
      <c r="A21" s="831" t="s">
        <v>1195</v>
      </c>
      <c r="B21" s="832" t="s">
        <v>1063</v>
      </c>
      <c r="C21" s="832" t="s">
        <v>1065</v>
      </c>
      <c r="D21" s="832" t="s">
        <v>681</v>
      </c>
      <c r="E21" s="832" t="s">
        <v>683</v>
      </c>
      <c r="F21" s="849"/>
      <c r="G21" s="849"/>
      <c r="H21" s="837"/>
      <c r="I21" s="849">
        <v>21</v>
      </c>
      <c r="J21" s="849">
        <v>0</v>
      </c>
      <c r="K21" s="837"/>
      <c r="L21" s="849">
        <v>21</v>
      </c>
      <c r="M21" s="850">
        <v>0</v>
      </c>
    </row>
    <row r="22" spans="1:13" ht="14.4" customHeight="1" x14ac:dyDescent="0.3">
      <c r="A22" s="831" t="s">
        <v>1196</v>
      </c>
      <c r="B22" s="832" t="s">
        <v>1049</v>
      </c>
      <c r="C22" s="832" t="s">
        <v>1271</v>
      </c>
      <c r="D22" s="832" t="s">
        <v>1051</v>
      </c>
      <c r="E22" s="832" t="s">
        <v>1272</v>
      </c>
      <c r="F22" s="849"/>
      <c r="G22" s="849"/>
      <c r="H22" s="837">
        <v>0</v>
      </c>
      <c r="I22" s="849">
        <v>1</v>
      </c>
      <c r="J22" s="849">
        <v>85.27</v>
      </c>
      <c r="K22" s="837">
        <v>1</v>
      </c>
      <c r="L22" s="849">
        <v>1</v>
      </c>
      <c r="M22" s="850">
        <v>85.27</v>
      </c>
    </row>
    <row r="23" spans="1:13" ht="14.4" customHeight="1" x14ac:dyDescent="0.3">
      <c r="A23" s="831" t="s">
        <v>1196</v>
      </c>
      <c r="B23" s="832" t="s">
        <v>1158</v>
      </c>
      <c r="C23" s="832" t="s">
        <v>1159</v>
      </c>
      <c r="D23" s="832" t="s">
        <v>1160</v>
      </c>
      <c r="E23" s="832" t="s">
        <v>1161</v>
      </c>
      <c r="F23" s="849"/>
      <c r="G23" s="849"/>
      <c r="H23" s="837">
        <v>0</v>
      </c>
      <c r="I23" s="849">
        <v>3</v>
      </c>
      <c r="J23" s="849">
        <v>211.44</v>
      </c>
      <c r="K23" s="837">
        <v>1</v>
      </c>
      <c r="L23" s="849">
        <v>3</v>
      </c>
      <c r="M23" s="850">
        <v>211.44</v>
      </c>
    </row>
    <row r="24" spans="1:13" ht="14.4" customHeight="1" x14ac:dyDescent="0.3">
      <c r="A24" s="831" t="s">
        <v>1196</v>
      </c>
      <c r="B24" s="832" t="s">
        <v>1148</v>
      </c>
      <c r="C24" s="832" t="s">
        <v>1149</v>
      </c>
      <c r="D24" s="832" t="s">
        <v>842</v>
      </c>
      <c r="E24" s="832" t="s">
        <v>843</v>
      </c>
      <c r="F24" s="849"/>
      <c r="G24" s="849"/>
      <c r="H24" s="837">
        <v>0</v>
      </c>
      <c r="I24" s="849">
        <v>2</v>
      </c>
      <c r="J24" s="849">
        <v>145.1</v>
      </c>
      <c r="K24" s="837">
        <v>1</v>
      </c>
      <c r="L24" s="849">
        <v>2</v>
      </c>
      <c r="M24" s="850">
        <v>145.1</v>
      </c>
    </row>
    <row r="25" spans="1:13" ht="14.4" customHeight="1" x14ac:dyDescent="0.3">
      <c r="A25" s="831" t="s">
        <v>1196</v>
      </c>
      <c r="B25" s="832" t="s">
        <v>1063</v>
      </c>
      <c r="C25" s="832" t="s">
        <v>1065</v>
      </c>
      <c r="D25" s="832" t="s">
        <v>681</v>
      </c>
      <c r="E25" s="832" t="s">
        <v>683</v>
      </c>
      <c r="F25" s="849"/>
      <c r="G25" s="849"/>
      <c r="H25" s="837"/>
      <c r="I25" s="849">
        <v>32</v>
      </c>
      <c r="J25" s="849">
        <v>0</v>
      </c>
      <c r="K25" s="837"/>
      <c r="L25" s="849">
        <v>32</v>
      </c>
      <c r="M25" s="850">
        <v>0</v>
      </c>
    </row>
    <row r="26" spans="1:13" ht="14.4" customHeight="1" x14ac:dyDescent="0.3">
      <c r="A26" s="831" t="s">
        <v>1196</v>
      </c>
      <c r="B26" s="832" t="s">
        <v>1070</v>
      </c>
      <c r="C26" s="832" t="s">
        <v>1269</v>
      </c>
      <c r="D26" s="832" t="s">
        <v>1072</v>
      </c>
      <c r="E26" s="832" t="s">
        <v>1270</v>
      </c>
      <c r="F26" s="849"/>
      <c r="G26" s="849"/>
      <c r="H26" s="837">
        <v>0</v>
      </c>
      <c r="I26" s="849">
        <v>2</v>
      </c>
      <c r="J26" s="849">
        <v>18.8</v>
      </c>
      <c r="K26" s="837">
        <v>1</v>
      </c>
      <c r="L26" s="849">
        <v>2</v>
      </c>
      <c r="M26" s="850">
        <v>18.8</v>
      </c>
    </row>
    <row r="27" spans="1:13" ht="14.4" customHeight="1" x14ac:dyDescent="0.3">
      <c r="A27" s="831" t="s">
        <v>1197</v>
      </c>
      <c r="B27" s="832" t="s">
        <v>1024</v>
      </c>
      <c r="C27" s="832" t="s">
        <v>1029</v>
      </c>
      <c r="D27" s="832" t="s">
        <v>652</v>
      </c>
      <c r="E27" s="832" t="s">
        <v>1030</v>
      </c>
      <c r="F27" s="849"/>
      <c r="G27" s="849"/>
      <c r="H27" s="837">
        <v>0</v>
      </c>
      <c r="I27" s="849">
        <v>20</v>
      </c>
      <c r="J27" s="849">
        <v>14726.6</v>
      </c>
      <c r="K27" s="837">
        <v>1</v>
      </c>
      <c r="L27" s="849">
        <v>20</v>
      </c>
      <c r="M27" s="850">
        <v>14726.6</v>
      </c>
    </row>
    <row r="28" spans="1:13" ht="14.4" customHeight="1" x14ac:dyDescent="0.3">
      <c r="A28" s="831" t="s">
        <v>1197</v>
      </c>
      <c r="B28" s="832" t="s">
        <v>1024</v>
      </c>
      <c r="C28" s="832" t="s">
        <v>1025</v>
      </c>
      <c r="D28" s="832" t="s">
        <v>652</v>
      </c>
      <c r="E28" s="832" t="s">
        <v>1026</v>
      </c>
      <c r="F28" s="849"/>
      <c r="G28" s="849"/>
      <c r="H28" s="837">
        <v>0</v>
      </c>
      <c r="I28" s="849">
        <v>1</v>
      </c>
      <c r="J28" s="849">
        <v>923.74</v>
      </c>
      <c r="K28" s="837">
        <v>1</v>
      </c>
      <c r="L28" s="849">
        <v>1</v>
      </c>
      <c r="M28" s="850">
        <v>923.74</v>
      </c>
    </row>
    <row r="29" spans="1:13" ht="14.4" customHeight="1" x14ac:dyDescent="0.3">
      <c r="A29" s="831" t="s">
        <v>1197</v>
      </c>
      <c r="B29" s="832" t="s">
        <v>1049</v>
      </c>
      <c r="C29" s="832" t="s">
        <v>1050</v>
      </c>
      <c r="D29" s="832" t="s">
        <v>1051</v>
      </c>
      <c r="E29" s="832" t="s">
        <v>1052</v>
      </c>
      <c r="F29" s="849"/>
      <c r="G29" s="849"/>
      <c r="H29" s="837">
        <v>0</v>
      </c>
      <c r="I29" s="849">
        <v>1</v>
      </c>
      <c r="J29" s="849">
        <v>170.52</v>
      </c>
      <c r="K29" s="837">
        <v>1</v>
      </c>
      <c r="L29" s="849">
        <v>1</v>
      </c>
      <c r="M29" s="850">
        <v>170.52</v>
      </c>
    </row>
    <row r="30" spans="1:13" ht="14.4" customHeight="1" x14ac:dyDescent="0.3">
      <c r="A30" s="831" t="s">
        <v>1197</v>
      </c>
      <c r="B30" s="832" t="s">
        <v>2130</v>
      </c>
      <c r="C30" s="832" t="s">
        <v>1364</v>
      </c>
      <c r="D30" s="832" t="s">
        <v>1365</v>
      </c>
      <c r="E30" s="832" t="s">
        <v>1366</v>
      </c>
      <c r="F30" s="849">
        <v>1</v>
      </c>
      <c r="G30" s="849">
        <v>663.86</v>
      </c>
      <c r="H30" s="837">
        <v>1</v>
      </c>
      <c r="I30" s="849"/>
      <c r="J30" s="849"/>
      <c r="K30" s="837">
        <v>0</v>
      </c>
      <c r="L30" s="849">
        <v>1</v>
      </c>
      <c r="M30" s="850">
        <v>663.86</v>
      </c>
    </row>
    <row r="31" spans="1:13" ht="14.4" customHeight="1" x14ac:dyDescent="0.3">
      <c r="A31" s="831" t="s">
        <v>1197</v>
      </c>
      <c r="B31" s="832" t="s">
        <v>2130</v>
      </c>
      <c r="C31" s="832" t="s">
        <v>1367</v>
      </c>
      <c r="D31" s="832" t="s">
        <v>1368</v>
      </c>
      <c r="E31" s="832" t="s">
        <v>1369</v>
      </c>
      <c r="F31" s="849"/>
      <c r="G31" s="849"/>
      <c r="H31" s="837">
        <v>0</v>
      </c>
      <c r="I31" s="849">
        <v>1</v>
      </c>
      <c r="J31" s="849">
        <v>663.86</v>
      </c>
      <c r="K31" s="837">
        <v>1</v>
      </c>
      <c r="L31" s="849">
        <v>1</v>
      </c>
      <c r="M31" s="850">
        <v>663.86</v>
      </c>
    </row>
    <row r="32" spans="1:13" ht="14.4" customHeight="1" x14ac:dyDescent="0.3">
      <c r="A32" s="831" t="s">
        <v>1197</v>
      </c>
      <c r="B32" s="832" t="s">
        <v>1063</v>
      </c>
      <c r="C32" s="832" t="s">
        <v>1065</v>
      </c>
      <c r="D32" s="832" t="s">
        <v>681</v>
      </c>
      <c r="E32" s="832" t="s">
        <v>683</v>
      </c>
      <c r="F32" s="849"/>
      <c r="G32" s="849"/>
      <c r="H32" s="837"/>
      <c r="I32" s="849">
        <v>7</v>
      </c>
      <c r="J32" s="849">
        <v>0</v>
      </c>
      <c r="K32" s="837"/>
      <c r="L32" s="849">
        <v>7</v>
      </c>
      <c r="M32" s="850">
        <v>0</v>
      </c>
    </row>
    <row r="33" spans="1:13" ht="14.4" customHeight="1" x14ac:dyDescent="0.3">
      <c r="A33" s="831" t="s">
        <v>1199</v>
      </c>
      <c r="B33" s="832" t="s">
        <v>1024</v>
      </c>
      <c r="C33" s="832" t="s">
        <v>1029</v>
      </c>
      <c r="D33" s="832" t="s">
        <v>652</v>
      </c>
      <c r="E33" s="832" t="s">
        <v>1030</v>
      </c>
      <c r="F33" s="849"/>
      <c r="G33" s="849"/>
      <c r="H33" s="837">
        <v>0</v>
      </c>
      <c r="I33" s="849">
        <v>1</v>
      </c>
      <c r="J33" s="849">
        <v>736.33</v>
      </c>
      <c r="K33" s="837">
        <v>1</v>
      </c>
      <c r="L33" s="849">
        <v>1</v>
      </c>
      <c r="M33" s="850">
        <v>736.33</v>
      </c>
    </row>
    <row r="34" spans="1:13" ht="14.4" customHeight="1" x14ac:dyDescent="0.3">
      <c r="A34" s="831" t="s">
        <v>1199</v>
      </c>
      <c r="B34" s="832" t="s">
        <v>1024</v>
      </c>
      <c r="C34" s="832" t="s">
        <v>2012</v>
      </c>
      <c r="D34" s="832" t="s">
        <v>1531</v>
      </c>
      <c r="E34" s="832" t="s">
        <v>2013</v>
      </c>
      <c r="F34" s="849"/>
      <c r="G34" s="849"/>
      <c r="H34" s="837">
        <v>0</v>
      </c>
      <c r="I34" s="849">
        <v>1</v>
      </c>
      <c r="J34" s="849">
        <v>1847.49</v>
      </c>
      <c r="K34" s="837">
        <v>1</v>
      </c>
      <c r="L34" s="849">
        <v>1</v>
      </c>
      <c r="M34" s="850">
        <v>1847.49</v>
      </c>
    </row>
    <row r="35" spans="1:13" ht="14.4" customHeight="1" x14ac:dyDescent="0.3">
      <c r="A35" s="831" t="s">
        <v>1199</v>
      </c>
      <c r="B35" s="832" t="s">
        <v>1049</v>
      </c>
      <c r="C35" s="832" t="s">
        <v>1050</v>
      </c>
      <c r="D35" s="832" t="s">
        <v>1051</v>
      </c>
      <c r="E35" s="832" t="s">
        <v>1052</v>
      </c>
      <c r="F35" s="849"/>
      <c r="G35" s="849"/>
      <c r="H35" s="837">
        <v>0</v>
      </c>
      <c r="I35" s="849">
        <v>2</v>
      </c>
      <c r="J35" s="849">
        <v>341.04</v>
      </c>
      <c r="K35" s="837">
        <v>1</v>
      </c>
      <c r="L35" s="849">
        <v>2</v>
      </c>
      <c r="M35" s="850">
        <v>341.04</v>
      </c>
    </row>
    <row r="36" spans="1:13" ht="14.4" customHeight="1" x14ac:dyDescent="0.3">
      <c r="A36" s="831" t="s">
        <v>1200</v>
      </c>
      <c r="B36" s="832" t="s">
        <v>1024</v>
      </c>
      <c r="C36" s="832" t="s">
        <v>1027</v>
      </c>
      <c r="D36" s="832" t="s">
        <v>652</v>
      </c>
      <c r="E36" s="832" t="s">
        <v>1028</v>
      </c>
      <c r="F36" s="849"/>
      <c r="G36" s="849"/>
      <c r="H36" s="837">
        <v>0</v>
      </c>
      <c r="I36" s="849">
        <v>2</v>
      </c>
      <c r="J36" s="849">
        <v>736.32</v>
      </c>
      <c r="K36" s="837">
        <v>1</v>
      </c>
      <c r="L36" s="849">
        <v>2</v>
      </c>
      <c r="M36" s="850">
        <v>736.32</v>
      </c>
    </row>
    <row r="37" spans="1:13" ht="14.4" customHeight="1" x14ac:dyDescent="0.3">
      <c r="A37" s="831" t="s">
        <v>1200</v>
      </c>
      <c r="B37" s="832" t="s">
        <v>1024</v>
      </c>
      <c r="C37" s="832" t="s">
        <v>1029</v>
      </c>
      <c r="D37" s="832" t="s">
        <v>652</v>
      </c>
      <c r="E37" s="832" t="s">
        <v>1030</v>
      </c>
      <c r="F37" s="849"/>
      <c r="G37" s="849"/>
      <c r="H37" s="837">
        <v>0</v>
      </c>
      <c r="I37" s="849">
        <v>13</v>
      </c>
      <c r="J37" s="849">
        <v>9572.2900000000009</v>
      </c>
      <c r="K37" s="837">
        <v>1</v>
      </c>
      <c r="L37" s="849">
        <v>13</v>
      </c>
      <c r="M37" s="850">
        <v>9572.2900000000009</v>
      </c>
    </row>
    <row r="38" spans="1:13" ht="14.4" customHeight="1" x14ac:dyDescent="0.3">
      <c r="A38" s="831" t="s">
        <v>1200</v>
      </c>
      <c r="B38" s="832" t="s">
        <v>1024</v>
      </c>
      <c r="C38" s="832" t="s">
        <v>1033</v>
      </c>
      <c r="D38" s="832" t="s">
        <v>652</v>
      </c>
      <c r="E38" s="832" t="s">
        <v>1034</v>
      </c>
      <c r="F38" s="849"/>
      <c r="G38" s="849"/>
      <c r="H38" s="837">
        <v>0</v>
      </c>
      <c r="I38" s="849">
        <v>6</v>
      </c>
      <c r="J38" s="849">
        <v>2945.34</v>
      </c>
      <c r="K38" s="837">
        <v>1</v>
      </c>
      <c r="L38" s="849">
        <v>6</v>
      </c>
      <c r="M38" s="850">
        <v>2945.34</v>
      </c>
    </row>
    <row r="39" spans="1:13" ht="14.4" customHeight="1" x14ac:dyDescent="0.3">
      <c r="A39" s="831" t="s">
        <v>1200</v>
      </c>
      <c r="B39" s="832" t="s">
        <v>1024</v>
      </c>
      <c r="C39" s="832" t="s">
        <v>1025</v>
      </c>
      <c r="D39" s="832" t="s">
        <v>652</v>
      </c>
      <c r="E39" s="832" t="s">
        <v>1026</v>
      </c>
      <c r="F39" s="849"/>
      <c r="G39" s="849"/>
      <c r="H39" s="837">
        <v>0</v>
      </c>
      <c r="I39" s="849">
        <v>1</v>
      </c>
      <c r="J39" s="849">
        <v>923.74</v>
      </c>
      <c r="K39" s="837">
        <v>1</v>
      </c>
      <c r="L39" s="849">
        <v>1</v>
      </c>
      <c r="M39" s="850">
        <v>923.74</v>
      </c>
    </row>
    <row r="40" spans="1:13" ht="14.4" customHeight="1" x14ac:dyDescent="0.3">
      <c r="A40" s="831" t="s">
        <v>1200</v>
      </c>
      <c r="B40" s="832" t="s">
        <v>1049</v>
      </c>
      <c r="C40" s="832" t="s">
        <v>1050</v>
      </c>
      <c r="D40" s="832" t="s">
        <v>1051</v>
      </c>
      <c r="E40" s="832" t="s">
        <v>1052</v>
      </c>
      <c r="F40" s="849"/>
      <c r="G40" s="849"/>
      <c r="H40" s="837">
        <v>0</v>
      </c>
      <c r="I40" s="849">
        <v>1</v>
      </c>
      <c r="J40" s="849">
        <v>170.52</v>
      </c>
      <c r="K40" s="837">
        <v>1</v>
      </c>
      <c r="L40" s="849">
        <v>1</v>
      </c>
      <c r="M40" s="850">
        <v>170.52</v>
      </c>
    </row>
    <row r="41" spans="1:13" ht="14.4" customHeight="1" x14ac:dyDescent="0.3">
      <c r="A41" s="831" t="s">
        <v>1200</v>
      </c>
      <c r="B41" s="832" t="s">
        <v>1049</v>
      </c>
      <c r="C41" s="832" t="s">
        <v>1251</v>
      </c>
      <c r="D41" s="832" t="s">
        <v>1051</v>
      </c>
      <c r="E41" s="832" t="s">
        <v>1252</v>
      </c>
      <c r="F41" s="849"/>
      <c r="G41" s="849"/>
      <c r="H41" s="837">
        <v>0</v>
      </c>
      <c r="I41" s="849">
        <v>1</v>
      </c>
      <c r="J41" s="849">
        <v>272.83</v>
      </c>
      <c r="K41" s="837">
        <v>1</v>
      </c>
      <c r="L41" s="849">
        <v>1</v>
      </c>
      <c r="M41" s="850">
        <v>272.83</v>
      </c>
    </row>
    <row r="42" spans="1:13" ht="14.4" customHeight="1" x14ac:dyDescent="0.3">
      <c r="A42" s="831" t="s">
        <v>1200</v>
      </c>
      <c r="B42" s="832" t="s">
        <v>1158</v>
      </c>
      <c r="C42" s="832" t="s">
        <v>1843</v>
      </c>
      <c r="D42" s="832" t="s">
        <v>1160</v>
      </c>
      <c r="E42" s="832" t="s">
        <v>1844</v>
      </c>
      <c r="F42" s="849"/>
      <c r="G42" s="849"/>
      <c r="H42" s="837">
        <v>0</v>
      </c>
      <c r="I42" s="849">
        <v>1</v>
      </c>
      <c r="J42" s="849">
        <v>46.99</v>
      </c>
      <c r="K42" s="837">
        <v>1</v>
      </c>
      <c r="L42" s="849">
        <v>1</v>
      </c>
      <c r="M42" s="850">
        <v>46.99</v>
      </c>
    </row>
    <row r="43" spans="1:13" ht="14.4" customHeight="1" x14ac:dyDescent="0.3">
      <c r="A43" s="831" t="s">
        <v>1200</v>
      </c>
      <c r="B43" s="832" t="s">
        <v>1063</v>
      </c>
      <c r="C43" s="832" t="s">
        <v>1065</v>
      </c>
      <c r="D43" s="832" t="s">
        <v>681</v>
      </c>
      <c r="E43" s="832" t="s">
        <v>683</v>
      </c>
      <c r="F43" s="849"/>
      <c r="G43" s="849"/>
      <c r="H43" s="837"/>
      <c r="I43" s="849">
        <v>7</v>
      </c>
      <c r="J43" s="849">
        <v>0</v>
      </c>
      <c r="K43" s="837"/>
      <c r="L43" s="849">
        <v>7</v>
      </c>
      <c r="M43" s="850">
        <v>0</v>
      </c>
    </row>
    <row r="44" spans="1:13" ht="14.4" customHeight="1" x14ac:dyDescent="0.3">
      <c r="A44" s="831" t="s">
        <v>1201</v>
      </c>
      <c r="B44" s="832" t="s">
        <v>1024</v>
      </c>
      <c r="C44" s="832" t="s">
        <v>1029</v>
      </c>
      <c r="D44" s="832" t="s">
        <v>652</v>
      </c>
      <c r="E44" s="832" t="s">
        <v>1030</v>
      </c>
      <c r="F44" s="849"/>
      <c r="G44" s="849"/>
      <c r="H44" s="837">
        <v>0</v>
      </c>
      <c r="I44" s="849">
        <v>30</v>
      </c>
      <c r="J44" s="849">
        <v>22089.9</v>
      </c>
      <c r="K44" s="837">
        <v>1</v>
      </c>
      <c r="L44" s="849">
        <v>30</v>
      </c>
      <c r="M44" s="850">
        <v>22089.9</v>
      </c>
    </row>
    <row r="45" spans="1:13" ht="14.4" customHeight="1" x14ac:dyDescent="0.3">
      <c r="A45" s="831" t="s">
        <v>1201</v>
      </c>
      <c r="B45" s="832" t="s">
        <v>1024</v>
      </c>
      <c r="C45" s="832" t="s">
        <v>1033</v>
      </c>
      <c r="D45" s="832" t="s">
        <v>652</v>
      </c>
      <c r="E45" s="832" t="s">
        <v>1034</v>
      </c>
      <c r="F45" s="849"/>
      <c r="G45" s="849"/>
      <c r="H45" s="837">
        <v>0</v>
      </c>
      <c r="I45" s="849">
        <v>4</v>
      </c>
      <c r="J45" s="849">
        <v>1963.56</v>
      </c>
      <c r="K45" s="837">
        <v>1</v>
      </c>
      <c r="L45" s="849">
        <v>4</v>
      </c>
      <c r="M45" s="850">
        <v>1963.56</v>
      </c>
    </row>
    <row r="46" spans="1:13" ht="14.4" customHeight="1" x14ac:dyDescent="0.3">
      <c r="A46" s="831" t="s">
        <v>1201</v>
      </c>
      <c r="B46" s="832" t="s">
        <v>1024</v>
      </c>
      <c r="C46" s="832" t="s">
        <v>1031</v>
      </c>
      <c r="D46" s="832" t="s">
        <v>652</v>
      </c>
      <c r="E46" s="832" t="s">
        <v>1032</v>
      </c>
      <c r="F46" s="849"/>
      <c r="G46" s="849"/>
      <c r="H46" s="837">
        <v>0</v>
      </c>
      <c r="I46" s="849">
        <v>1</v>
      </c>
      <c r="J46" s="849">
        <v>1154.68</v>
      </c>
      <c r="K46" s="837">
        <v>1</v>
      </c>
      <c r="L46" s="849">
        <v>1</v>
      </c>
      <c r="M46" s="850">
        <v>1154.68</v>
      </c>
    </row>
    <row r="47" spans="1:13" ht="14.4" customHeight="1" x14ac:dyDescent="0.3">
      <c r="A47" s="831" t="s">
        <v>1201</v>
      </c>
      <c r="B47" s="832" t="s">
        <v>1024</v>
      </c>
      <c r="C47" s="832" t="s">
        <v>1025</v>
      </c>
      <c r="D47" s="832" t="s">
        <v>652</v>
      </c>
      <c r="E47" s="832" t="s">
        <v>1026</v>
      </c>
      <c r="F47" s="849"/>
      <c r="G47" s="849"/>
      <c r="H47" s="837">
        <v>0</v>
      </c>
      <c r="I47" s="849">
        <v>8</v>
      </c>
      <c r="J47" s="849">
        <v>7389.92</v>
      </c>
      <c r="K47" s="837">
        <v>1</v>
      </c>
      <c r="L47" s="849">
        <v>8</v>
      </c>
      <c r="M47" s="850">
        <v>7389.92</v>
      </c>
    </row>
    <row r="48" spans="1:13" ht="14.4" customHeight="1" x14ac:dyDescent="0.3">
      <c r="A48" s="831" t="s">
        <v>1201</v>
      </c>
      <c r="B48" s="832" t="s">
        <v>2129</v>
      </c>
      <c r="C48" s="832" t="s">
        <v>1941</v>
      </c>
      <c r="D48" s="832" t="s">
        <v>1462</v>
      </c>
      <c r="E48" s="832" t="s">
        <v>1942</v>
      </c>
      <c r="F48" s="849"/>
      <c r="G48" s="849"/>
      <c r="H48" s="837">
        <v>0</v>
      </c>
      <c r="I48" s="849">
        <v>1</v>
      </c>
      <c r="J48" s="849">
        <v>225.06</v>
      </c>
      <c r="K48" s="837">
        <v>1</v>
      </c>
      <c r="L48" s="849">
        <v>1</v>
      </c>
      <c r="M48" s="850">
        <v>225.06</v>
      </c>
    </row>
    <row r="49" spans="1:13" ht="14.4" customHeight="1" x14ac:dyDescent="0.3">
      <c r="A49" s="831" t="s">
        <v>1201</v>
      </c>
      <c r="B49" s="832" t="s">
        <v>1049</v>
      </c>
      <c r="C49" s="832" t="s">
        <v>1050</v>
      </c>
      <c r="D49" s="832" t="s">
        <v>1051</v>
      </c>
      <c r="E49" s="832" t="s">
        <v>1052</v>
      </c>
      <c r="F49" s="849"/>
      <c r="G49" s="849"/>
      <c r="H49" s="837">
        <v>0</v>
      </c>
      <c r="I49" s="849">
        <v>2</v>
      </c>
      <c r="J49" s="849">
        <v>341.04</v>
      </c>
      <c r="K49" s="837">
        <v>1</v>
      </c>
      <c r="L49" s="849">
        <v>2</v>
      </c>
      <c r="M49" s="850">
        <v>341.04</v>
      </c>
    </row>
    <row r="50" spans="1:13" ht="14.4" customHeight="1" x14ac:dyDescent="0.3">
      <c r="A50" s="831" t="s">
        <v>1201</v>
      </c>
      <c r="B50" s="832" t="s">
        <v>1049</v>
      </c>
      <c r="C50" s="832" t="s">
        <v>1251</v>
      </c>
      <c r="D50" s="832" t="s">
        <v>1051</v>
      </c>
      <c r="E50" s="832" t="s">
        <v>1252</v>
      </c>
      <c r="F50" s="849"/>
      <c r="G50" s="849"/>
      <c r="H50" s="837">
        <v>0</v>
      </c>
      <c r="I50" s="849">
        <v>5</v>
      </c>
      <c r="J50" s="849">
        <v>1364.15</v>
      </c>
      <c r="K50" s="837">
        <v>1</v>
      </c>
      <c r="L50" s="849">
        <v>5</v>
      </c>
      <c r="M50" s="850">
        <v>1364.15</v>
      </c>
    </row>
    <row r="51" spans="1:13" ht="14.4" customHeight="1" x14ac:dyDescent="0.3">
      <c r="A51" s="831" t="s">
        <v>1201</v>
      </c>
      <c r="B51" s="832" t="s">
        <v>1063</v>
      </c>
      <c r="C51" s="832" t="s">
        <v>1065</v>
      </c>
      <c r="D51" s="832" t="s">
        <v>681</v>
      </c>
      <c r="E51" s="832" t="s">
        <v>683</v>
      </c>
      <c r="F51" s="849"/>
      <c r="G51" s="849"/>
      <c r="H51" s="837"/>
      <c r="I51" s="849">
        <v>31</v>
      </c>
      <c r="J51" s="849">
        <v>0</v>
      </c>
      <c r="K51" s="837"/>
      <c r="L51" s="849">
        <v>31</v>
      </c>
      <c r="M51" s="850">
        <v>0</v>
      </c>
    </row>
    <row r="52" spans="1:13" ht="14.4" customHeight="1" x14ac:dyDescent="0.3">
      <c r="A52" s="831" t="s">
        <v>1201</v>
      </c>
      <c r="B52" s="832" t="s">
        <v>1063</v>
      </c>
      <c r="C52" s="832" t="s">
        <v>1066</v>
      </c>
      <c r="D52" s="832" t="s">
        <v>681</v>
      </c>
      <c r="E52" s="832" t="s">
        <v>1067</v>
      </c>
      <c r="F52" s="849"/>
      <c r="G52" s="849"/>
      <c r="H52" s="837">
        <v>0</v>
      </c>
      <c r="I52" s="849">
        <v>1</v>
      </c>
      <c r="J52" s="849">
        <v>76.86</v>
      </c>
      <c r="K52" s="837">
        <v>1</v>
      </c>
      <c r="L52" s="849">
        <v>1</v>
      </c>
      <c r="M52" s="850">
        <v>76.86</v>
      </c>
    </row>
    <row r="53" spans="1:13" ht="14.4" customHeight="1" x14ac:dyDescent="0.3">
      <c r="A53" s="831" t="s">
        <v>1202</v>
      </c>
      <c r="B53" s="832" t="s">
        <v>1035</v>
      </c>
      <c r="C53" s="832" t="s">
        <v>1451</v>
      </c>
      <c r="D53" s="832" t="s">
        <v>1452</v>
      </c>
      <c r="E53" s="832" t="s">
        <v>1453</v>
      </c>
      <c r="F53" s="849"/>
      <c r="G53" s="849"/>
      <c r="H53" s="837"/>
      <c r="I53" s="849">
        <v>1</v>
      </c>
      <c r="J53" s="849">
        <v>0</v>
      </c>
      <c r="K53" s="837"/>
      <c r="L53" s="849">
        <v>1</v>
      </c>
      <c r="M53" s="850">
        <v>0</v>
      </c>
    </row>
    <row r="54" spans="1:13" ht="14.4" customHeight="1" x14ac:dyDescent="0.3">
      <c r="A54" s="831" t="s">
        <v>1203</v>
      </c>
      <c r="B54" s="832" t="s">
        <v>1024</v>
      </c>
      <c r="C54" s="832" t="s">
        <v>1029</v>
      </c>
      <c r="D54" s="832" t="s">
        <v>652</v>
      </c>
      <c r="E54" s="832" t="s">
        <v>1030</v>
      </c>
      <c r="F54" s="849"/>
      <c r="G54" s="849"/>
      <c r="H54" s="837">
        <v>0</v>
      </c>
      <c r="I54" s="849">
        <v>22</v>
      </c>
      <c r="J54" s="849">
        <v>16199.260000000002</v>
      </c>
      <c r="K54" s="837">
        <v>1</v>
      </c>
      <c r="L54" s="849">
        <v>22</v>
      </c>
      <c r="M54" s="850">
        <v>16199.260000000002</v>
      </c>
    </row>
    <row r="55" spans="1:13" ht="14.4" customHeight="1" x14ac:dyDescent="0.3">
      <c r="A55" s="831" t="s">
        <v>1203</v>
      </c>
      <c r="B55" s="832" t="s">
        <v>1024</v>
      </c>
      <c r="C55" s="832" t="s">
        <v>1033</v>
      </c>
      <c r="D55" s="832" t="s">
        <v>652</v>
      </c>
      <c r="E55" s="832" t="s">
        <v>1034</v>
      </c>
      <c r="F55" s="849"/>
      <c r="G55" s="849"/>
      <c r="H55" s="837">
        <v>0</v>
      </c>
      <c r="I55" s="849">
        <v>3</v>
      </c>
      <c r="J55" s="849">
        <v>1472.67</v>
      </c>
      <c r="K55" s="837">
        <v>1</v>
      </c>
      <c r="L55" s="849">
        <v>3</v>
      </c>
      <c r="M55" s="850">
        <v>1472.67</v>
      </c>
    </row>
    <row r="56" spans="1:13" ht="14.4" customHeight="1" x14ac:dyDescent="0.3">
      <c r="A56" s="831" t="s">
        <v>1203</v>
      </c>
      <c r="B56" s="832" t="s">
        <v>1024</v>
      </c>
      <c r="C56" s="832" t="s">
        <v>1025</v>
      </c>
      <c r="D56" s="832" t="s">
        <v>652</v>
      </c>
      <c r="E56" s="832" t="s">
        <v>1026</v>
      </c>
      <c r="F56" s="849"/>
      <c r="G56" s="849"/>
      <c r="H56" s="837">
        <v>0</v>
      </c>
      <c r="I56" s="849">
        <v>4</v>
      </c>
      <c r="J56" s="849">
        <v>3694.96</v>
      </c>
      <c r="K56" s="837">
        <v>1</v>
      </c>
      <c r="L56" s="849">
        <v>4</v>
      </c>
      <c r="M56" s="850">
        <v>3694.96</v>
      </c>
    </row>
    <row r="57" spans="1:13" ht="14.4" customHeight="1" x14ac:dyDescent="0.3">
      <c r="A57" s="831" t="s">
        <v>1203</v>
      </c>
      <c r="B57" s="832" t="s">
        <v>1049</v>
      </c>
      <c r="C57" s="832" t="s">
        <v>1251</v>
      </c>
      <c r="D57" s="832" t="s">
        <v>1051</v>
      </c>
      <c r="E57" s="832" t="s">
        <v>1252</v>
      </c>
      <c r="F57" s="849"/>
      <c r="G57" s="849"/>
      <c r="H57" s="837">
        <v>0</v>
      </c>
      <c r="I57" s="849">
        <v>7</v>
      </c>
      <c r="J57" s="849">
        <v>1909.81</v>
      </c>
      <c r="K57" s="837">
        <v>1</v>
      </c>
      <c r="L57" s="849">
        <v>7</v>
      </c>
      <c r="M57" s="850">
        <v>1909.81</v>
      </c>
    </row>
    <row r="58" spans="1:13" ht="14.4" customHeight="1" x14ac:dyDescent="0.3">
      <c r="A58" s="831" t="s">
        <v>1203</v>
      </c>
      <c r="B58" s="832" t="s">
        <v>2131</v>
      </c>
      <c r="C58" s="832" t="s">
        <v>1970</v>
      </c>
      <c r="D58" s="832" t="s">
        <v>1971</v>
      </c>
      <c r="E58" s="832" t="s">
        <v>1972</v>
      </c>
      <c r="F58" s="849"/>
      <c r="G58" s="849"/>
      <c r="H58" s="837">
        <v>0</v>
      </c>
      <c r="I58" s="849">
        <v>1</v>
      </c>
      <c r="J58" s="849">
        <v>425.17</v>
      </c>
      <c r="K58" s="837">
        <v>1</v>
      </c>
      <c r="L58" s="849">
        <v>1</v>
      </c>
      <c r="M58" s="850">
        <v>425.17</v>
      </c>
    </row>
    <row r="59" spans="1:13" ht="14.4" customHeight="1" x14ac:dyDescent="0.3">
      <c r="A59" s="831" t="s">
        <v>1203</v>
      </c>
      <c r="B59" s="832" t="s">
        <v>1063</v>
      </c>
      <c r="C59" s="832" t="s">
        <v>1065</v>
      </c>
      <c r="D59" s="832" t="s">
        <v>681</v>
      </c>
      <c r="E59" s="832" t="s">
        <v>683</v>
      </c>
      <c r="F59" s="849"/>
      <c r="G59" s="849"/>
      <c r="H59" s="837"/>
      <c r="I59" s="849">
        <v>5</v>
      </c>
      <c r="J59" s="849">
        <v>0</v>
      </c>
      <c r="K59" s="837"/>
      <c r="L59" s="849">
        <v>5</v>
      </c>
      <c r="M59" s="850">
        <v>0</v>
      </c>
    </row>
    <row r="60" spans="1:13" ht="14.4" customHeight="1" x14ac:dyDescent="0.3">
      <c r="A60" s="831" t="s">
        <v>1204</v>
      </c>
      <c r="B60" s="832" t="s">
        <v>1024</v>
      </c>
      <c r="C60" s="832" t="s">
        <v>1530</v>
      </c>
      <c r="D60" s="832" t="s">
        <v>1531</v>
      </c>
      <c r="E60" s="832" t="s">
        <v>1532</v>
      </c>
      <c r="F60" s="849"/>
      <c r="G60" s="849"/>
      <c r="H60" s="837">
        <v>0</v>
      </c>
      <c r="I60" s="849">
        <v>2</v>
      </c>
      <c r="J60" s="849">
        <v>2771.24</v>
      </c>
      <c r="K60" s="837">
        <v>1</v>
      </c>
      <c r="L60" s="849">
        <v>2</v>
      </c>
      <c r="M60" s="850">
        <v>2771.24</v>
      </c>
    </row>
    <row r="61" spans="1:13" ht="14.4" customHeight="1" x14ac:dyDescent="0.3">
      <c r="A61" s="831" t="s">
        <v>1204</v>
      </c>
      <c r="B61" s="832" t="s">
        <v>1024</v>
      </c>
      <c r="C61" s="832" t="s">
        <v>1027</v>
      </c>
      <c r="D61" s="832" t="s">
        <v>652</v>
      </c>
      <c r="E61" s="832" t="s">
        <v>1028</v>
      </c>
      <c r="F61" s="849"/>
      <c r="G61" s="849"/>
      <c r="H61" s="837">
        <v>0</v>
      </c>
      <c r="I61" s="849">
        <v>3</v>
      </c>
      <c r="J61" s="849">
        <v>1104.48</v>
      </c>
      <c r="K61" s="837">
        <v>1</v>
      </c>
      <c r="L61" s="849">
        <v>3</v>
      </c>
      <c r="M61" s="850">
        <v>1104.48</v>
      </c>
    </row>
    <row r="62" spans="1:13" ht="14.4" customHeight="1" x14ac:dyDescent="0.3">
      <c r="A62" s="831" t="s">
        <v>1204</v>
      </c>
      <c r="B62" s="832" t="s">
        <v>1024</v>
      </c>
      <c r="C62" s="832" t="s">
        <v>1029</v>
      </c>
      <c r="D62" s="832" t="s">
        <v>652</v>
      </c>
      <c r="E62" s="832" t="s">
        <v>1030</v>
      </c>
      <c r="F62" s="849"/>
      <c r="G62" s="849"/>
      <c r="H62" s="837">
        <v>0</v>
      </c>
      <c r="I62" s="849">
        <v>20</v>
      </c>
      <c r="J62" s="849">
        <v>14726.6</v>
      </c>
      <c r="K62" s="837">
        <v>1</v>
      </c>
      <c r="L62" s="849">
        <v>20</v>
      </c>
      <c r="M62" s="850">
        <v>14726.6</v>
      </c>
    </row>
    <row r="63" spans="1:13" ht="14.4" customHeight="1" x14ac:dyDescent="0.3">
      <c r="A63" s="831" t="s">
        <v>1204</v>
      </c>
      <c r="B63" s="832" t="s">
        <v>1024</v>
      </c>
      <c r="C63" s="832" t="s">
        <v>1033</v>
      </c>
      <c r="D63" s="832" t="s">
        <v>652</v>
      </c>
      <c r="E63" s="832" t="s">
        <v>1034</v>
      </c>
      <c r="F63" s="849"/>
      <c r="G63" s="849"/>
      <c r="H63" s="837">
        <v>0</v>
      </c>
      <c r="I63" s="849">
        <v>13</v>
      </c>
      <c r="J63" s="849">
        <v>6381.57</v>
      </c>
      <c r="K63" s="837">
        <v>1</v>
      </c>
      <c r="L63" s="849">
        <v>13</v>
      </c>
      <c r="M63" s="850">
        <v>6381.57</v>
      </c>
    </row>
    <row r="64" spans="1:13" ht="14.4" customHeight="1" x14ac:dyDescent="0.3">
      <c r="A64" s="831" t="s">
        <v>1204</v>
      </c>
      <c r="B64" s="832" t="s">
        <v>1024</v>
      </c>
      <c r="C64" s="832" t="s">
        <v>1031</v>
      </c>
      <c r="D64" s="832" t="s">
        <v>652</v>
      </c>
      <c r="E64" s="832" t="s">
        <v>1032</v>
      </c>
      <c r="F64" s="849"/>
      <c r="G64" s="849"/>
      <c r="H64" s="837">
        <v>0</v>
      </c>
      <c r="I64" s="849">
        <v>2</v>
      </c>
      <c r="J64" s="849">
        <v>2309.36</v>
      </c>
      <c r="K64" s="837">
        <v>1</v>
      </c>
      <c r="L64" s="849">
        <v>2</v>
      </c>
      <c r="M64" s="850">
        <v>2309.36</v>
      </c>
    </row>
    <row r="65" spans="1:13" ht="14.4" customHeight="1" x14ac:dyDescent="0.3">
      <c r="A65" s="831" t="s">
        <v>1204</v>
      </c>
      <c r="B65" s="832" t="s">
        <v>1024</v>
      </c>
      <c r="C65" s="832" t="s">
        <v>1025</v>
      </c>
      <c r="D65" s="832" t="s">
        <v>652</v>
      </c>
      <c r="E65" s="832" t="s">
        <v>1026</v>
      </c>
      <c r="F65" s="849"/>
      <c r="G65" s="849"/>
      <c r="H65" s="837">
        <v>0</v>
      </c>
      <c r="I65" s="849">
        <v>3</v>
      </c>
      <c r="J65" s="849">
        <v>2771.2200000000003</v>
      </c>
      <c r="K65" s="837">
        <v>1</v>
      </c>
      <c r="L65" s="849">
        <v>3</v>
      </c>
      <c r="M65" s="850">
        <v>2771.2200000000003</v>
      </c>
    </row>
    <row r="66" spans="1:13" ht="14.4" customHeight="1" x14ac:dyDescent="0.3">
      <c r="A66" s="831" t="s">
        <v>1204</v>
      </c>
      <c r="B66" s="832" t="s">
        <v>2129</v>
      </c>
      <c r="C66" s="832" t="s">
        <v>1552</v>
      </c>
      <c r="D66" s="832" t="s">
        <v>1462</v>
      </c>
      <c r="E66" s="832" t="s">
        <v>1463</v>
      </c>
      <c r="F66" s="849"/>
      <c r="G66" s="849"/>
      <c r="H66" s="837">
        <v>0</v>
      </c>
      <c r="I66" s="849">
        <v>4</v>
      </c>
      <c r="J66" s="849">
        <v>617.44000000000005</v>
      </c>
      <c r="K66" s="837">
        <v>1</v>
      </c>
      <c r="L66" s="849">
        <v>4</v>
      </c>
      <c r="M66" s="850">
        <v>617.44000000000005</v>
      </c>
    </row>
    <row r="67" spans="1:13" ht="14.4" customHeight="1" x14ac:dyDescent="0.3">
      <c r="A67" s="831" t="s">
        <v>1204</v>
      </c>
      <c r="B67" s="832" t="s">
        <v>1049</v>
      </c>
      <c r="C67" s="832" t="s">
        <v>1050</v>
      </c>
      <c r="D67" s="832" t="s">
        <v>1051</v>
      </c>
      <c r="E67" s="832" t="s">
        <v>1052</v>
      </c>
      <c r="F67" s="849"/>
      <c r="G67" s="849"/>
      <c r="H67" s="837">
        <v>0</v>
      </c>
      <c r="I67" s="849">
        <v>7</v>
      </c>
      <c r="J67" s="849">
        <v>1193.6400000000001</v>
      </c>
      <c r="K67" s="837">
        <v>1</v>
      </c>
      <c r="L67" s="849">
        <v>7</v>
      </c>
      <c r="M67" s="850">
        <v>1193.6400000000001</v>
      </c>
    </row>
    <row r="68" spans="1:13" ht="14.4" customHeight="1" x14ac:dyDescent="0.3">
      <c r="A68" s="831" t="s">
        <v>1204</v>
      </c>
      <c r="B68" s="832" t="s">
        <v>1049</v>
      </c>
      <c r="C68" s="832" t="s">
        <v>1251</v>
      </c>
      <c r="D68" s="832" t="s">
        <v>1051</v>
      </c>
      <c r="E68" s="832" t="s">
        <v>1252</v>
      </c>
      <c r="F68" s="849"/>
      <c r="G68" s="849"/>
      <c r="H68" s="837">
        <v>0</v>
      </c>
      <c r="I68" s="849">
        <v>2</v>
      </c>
      <c r="J68" s="849">
        <v>545.66</v>
      </c>
      <c r="K68" s="837">
        <v>1</v>
      </c>
      <c r="L68" s="849">
        <v>2</v>
      </c>
      <c r="M68" s="850">
        <v>545.66</v>
      </c>
    </row>
    <row r="69" spans="1:13" ht="14.4" customHeight="1" x14ac:dyDescent="0.3">
      <c r="A69" s="831" t="s">
        <v>1204</v>
      </c>
      <c r="B69" s="832" t="s">
        <v>1063</v>
      </c>
      <c r="C69" s="832" t="s">
        <v>1065</v>
      </c>
      <c r="D69" s="832" t="s">
        <v>681</v>
      </c>
      <c r="E69" s="832" t="s">
        <v>683</v>
      </c>
      <c r="F69" s="849"/>
      <c r="G69" s="849"/>
      <c r="H69" s="837"/>
      <c r="I69" s="849">
        <v>23</v>
      </c>
      <c r="J69" s="849">
        <v>0</v>
      </c>
      <c r="K69" s="837"/>
      <c r="L69" s="849">
        <v>23</v>
      </c>
      <c r="M69" s="850">
        <v>0</v>
      </c>
    </row>
    <row r="70" spans="1:13" ht="14.4" customHeight="1" x14ac:dyDescent="0.3">
      <c r="A70" s="831" t="s">
        <v>1205</v>
      </c>
      <c r="B70" s="832" t="s">
        <v>1024</v>
      </c>
      <c r="C70" s="832" t="s">
        <v>1029</v>
      </c>
      <c r="D70" s="832" t="s">
        <v>652</v>
      </c>
      <c r="E70" s="832" t="s">
        <v>1030</v>
      </c>
      <c r="F70" s="849"/>
      <c r="G70" s="849"/>
      <c r="H70" s="837">
        <v>0</v>
      </c>
      <c r="I70" s="849">
        <v>3</v>
      </c>
      <c r="J70" s="849">
        <v>2208.9900000000002</v>
      </c>
      <c r="K70" s="837">
        <v>1</v>
      </c>
      <c r="L70" s="849">
        <v>3</v>
      </c>
      <c r="M70" s="850">
        <v>2208.9900000000002</v>
      </c>
    </row>
    <row r="71" spans="1:13" ht="14.4" customHeight="1" x14ac:dyDescent="0.3">
      <c r="A71" s="831" t="s">
        <v>1205</v>
      </c>
      <c r="B71" s="832" t="s">
        <v>1024</v>
      </c>
      <c r="C71" s="832" t="s">
        <v>1033</v>
      </c>
      <c r="D71" s="832" t="s">
        <v>652</v>
      </c>
      <c r="E71" s="832" t="s">
        <v>1034</v>
      </c>
      <c r="F71" s="849"/>
      <c r="G71" s="849"/>
      <c r="H71" s="837">
        <v>0</v>
      </c>
      <c r="I71" s="849">
        <v>7</v>
      </c>
      <c r="J71" s="849">
        <v>3436.23</v>
      </c>
      <c r="K71" s="837">
        <v>1</v>
      </c>
      <c r="L71" s="849">
        <v>7</v>
      </c>
      <c r="M71" s="850">
        <v>3436.23</v>
      </c>
    </row>
    <row r="72" spans="1:13" ht="14.4" customHeight="1" x14ac:dyDescent="0.3">
      <c r="A72" s="831" t="s">
        <v>1205</v>
      </c>
      <c r="B72" s="832" t="s">
        <v>1158</v>
      </c>
      <c r="C72" s="832" t="s">
        <v>1159</v>
      </c>
      <c r="D72" s="832" t="s">
        <v>1160</v>
      </c>
      <c r="E72" s="832" t="s">
        <v>1161</v>
      </c>
      <c r="F72" s="849"/>
      <c r="G72" s="849"/>
      <c r="H72" s="837">
        <v>0</v>
      </c>
      <c r="I72" s="849">
        <v>1</v>
      </c>
      <c r="J72" s="849">
        <v>70.48</v>
      </c>
      <c r="K72" s="837">
        <v>1</v>
      </c>
      <c r="L72" s="849">
        <v>1</v>
      </c>
      <c r="M72" s="850">
        <v>70.48</v>
      </c>
    </row>
    <row r="73" spans="1:13" ht="14.4" customHeight="1" x14ac:dyDescent="0.3">
      <c r="A73" s="831" t="s">
        <v>1205</v>
      </c>
      <c r="B73" s="832" t="s">
        <v>1158</v>
      </c>
      <c r="C73" s="832" t="s">
        <v>1582</v>
      </c>
      <c r="D73" s="832" t="s">
        <v>1160</v>
      </c>
      <c r="E73" s="832" t="s">
        <v>1308</v>
      </c>
      <c r="F73" s="849"/>
      <c r="G73" s="849"/>
      <c r="H73" s="837">
        <v>0</v>
      </c>
      <c r="I73" s="849">
        <v>1</v>
      </c>
      <c r="J73" s="849">
        <v>140.96</v>
      </c>
      <c r="K73" s="837">
        <v>1</v>
      </c>
      <c r="L73" s="849">
        <v>1</v>
      </c>
      <c r="M73" s="850">
        <v>140.96</v>
      </c>
    </row>
    <row r="74" spans="1:13" ht="14.4" customHeight="1" x14ac:dyDescent="0.3">
      <c r="A74" s="831" t="s">
        <v>1206</v>
      </c>
      <c r="B74" s="832" t="s">
        <v>2132</v>
      </c>
      <c r="C74" s="832" t="s">
        <v>1613</v>
      </c>
      <c r="D74" s="832" t="s">
        <v>1614</v>
      </c>
      <c r="E74" s="832" t="s">
        <v>1615</v>
      </c>
      <c r="F74" s="849"/>
      <c r="G74" s="849"/>
      <c r="H74" s="837">
        <v>0</v>
      </c>
      <c r="I74" s="849">
        <v>1</v>
      </c>
      <c r="J74" s="849">
        <v>234.07</v>
      </c>
      <c r="K74" s="837">
        <v>1</v>
      </c>
      <c r="L74" s="849">
        <v>1</v>
      </c>
      <c r="M74" s="850">
        <v>234.07</v>
      </c>
    </row>
    <row r="75" spans="1:13" ht="14.4" customHeight="1" x14ac:dyDescent="0.3">
      <c r="A75" s="831" t="s">
        <v>1207</v>
      </c>
      <c r="B75" s="832" t="s">
        <v>1024</v>
      </c>
      <c r="C75" s="832" t="s">
        <v>1027</v>
      </c>
      <c r="D75" s="832" t="s">
        <v>652</v>
      </c>
      <c r="E75" s="832" t="s">
        <v>1028</v>
      </c>
      <c r="F75" s="849"/>
      <c r="G75" s="849"/>
      <c r="H75" s="837">
        <v>0</v>
      </c>
      <c r="I75" s="849">
        <v>2</v>
      </c>
      <c r="J75" s="849">
        <v>736.32</v>
      </c>
      <c r="K75" s="837">
        <v>1</v>
      </c>
      <c r="L75" s="849">
        <v>2</v>
      </c>
      <c r="M75" s="850">
        <v>736.32</v>
      </c>
    </row>
    <row r="76" spans="1:13" ht="14.4" customHeight="1" x14ac:dyDescent="0.3">
      <c r="A76" s="831" t="s">
        <v>1207</v>
      </c>
      <c r="B76" s="832" t="s">
        <v>1024</v>
      </c>
      <c r="C76" s="832" t="s">
        <v>1029</v>
      </c>
      <c r="D76" s="832" t="s">
        <v>652</v>
      </c>
      <c r="E76" s="832" t="s">
        <v>1030</v>
      </c>
      <c r="F76" s="849"/>
      <c r="G76" s="849"/>
      <c r="H76" s="837">
        <v>0</v>
      </c>
      <c r="I76" s="849">
        <v>3</v>
      </c>
      <c r="J76" s="849">
        <v>2208.9900000000002</v>
      </c>
      <c r="K76" s="837">
        <v>1</v>
      </c>
      <c r="L76" s="849">
        <v>3</v>
      </c>
      <c r="M76" s="850">
        <v>2208.9900000000002</v>
      </c>
    </row>
    <row r="77" spans="1:13" ht="14.4" customHeight="1" x14ac:dyDescent="0.3">
      <c r="A77" s="831" t="s">
        <v>1207</v>
      </c>
      <c r="B77" s="832" t="s">
        <v>1024</v>
      </c>
      <c r="C77" s="832" t="s">
        <v>1033</v>
      </c>
      <c r="D77" s="832" t="s">
        <v>652</v>
      </c>
      <c r="E77" s="832" t="s">
        <v>1034</v>
      </c>
      <c r="F77" s="849"/>
      <c r="G77" s="849"/>
      <c r="H77" s="837">
        <v>0</v>
      </c>
      <c r="I77" s="849">
        <v>6</v>
      </c>
      <c r="J77" s="849">
        <v>2945.3399999999997</v>
      </c>
      <c r="K77" s="837">
        <v>1</v>
      </c>
      <c r="L77" s="849">
        <v>6</v>
      </c>
      <c r="M77" s="850">
        <v>2945.3399999999997</v>
      </c>
    </row>
    <row r="78" spans="1:13" ht="14.4" customHeight="1" x14ac:dyDescent="0.3">
      <c r="A78" s="831" t="s">
        <v>1207</v>
      </c>
      <c r="B78" s="832" t="s">
        <v>1024</v>
      </c>
      <c r="C78" s="832" t="s">
        <v>1025</v>
      </c>
      <c r="D78" s="832" t="s">
        <v>652</v>
      </c>
      <c r="E78" s="832" t="s">
        <v>1026</v>
      </c>
      <c r="F78" s="849"/>
      <c r="G78" s="849"/>
      <c r="H78" s="837">
        <v>0</v>
      </c>
      <c r="I78" s="849">
        <v>3</v>
      </c>
      <c r="J78" s="849">
        <v>2771.2200000000003</v>
      </c>
      <c r="K78" s="837">
        <v>1</v>
      </c>
      <c r="L78" s="849">
        <v>3</v>
      </c>
      <c r="M78" s="850">
        <v>2771.2200000000003</v>
      </c>
    </row>
    <row r="79" spans="1:13" ht="14.4" customHeight="1" x14ac:dyDescent="0.3">
      <c r="A79" s="831" t="s">
        <v>1207</v>
      </c>
      <c r="B79" s="832" t="s">
        <v>2129</v>
      </c>
      <c r="C79" s="832" t="s">
        <v>1552</v>
      </c>
      <c r="D79" s="832" t="s">
        <v>1462</v>
      </c>
      <c r="E79" s="832" t="s">
        <v>1463</v>
      </c>
      <c r="F79" s="849"/>
      <c r="G79" s="849"/>
      <c r="H79" s="837">
        <v>0</v>
      </c>
      <c r="I79" s="849">
        <v>1</v>
      </c>
      <c r="J79" s="849">
        <v>154.36000000000001</v>
      </c>
      <c r="K79" s="837">
        <v>1</v>
      </c>
      <c r="L79" s="849">
        <v>1</v>
      </c>
      <c r="M79" s="850">
        <v>154.36000000000001</v>
      </c>
    </row>
    <row r="80" spans="1:13" ht="14.4" customHeight="1" x14ac:dyDescent="0.3">
      <c r="A80" s="831" t="s">
        <v>1207</v>
      </c>
      <c r="B80" s="832" t="s">
        <v>1158</v>
      </c>
      <c r="C80" s="832" t="s">
        <v>1159</v>
      </c>
      <c r="D80" s="832" t="s">
        <v>1160</v>
      </c>
      <c r="E80" s="832" t="s">
        <v>1161</v>
      </c>
      <c r="F80" s="849"/>
      <c r="G80" s="849"/>
      <c r="H80" s="837">
        <v>0</v>
      </c>
      <c r="I80" s="849">
        <v>3</v>
      </c>
      <c r="J80" s="849">
        <v>211.44</v>
      </c>
      <c r="K80" s="837">
        <v>1</v>
      </c>
      <c r="L80" s="849">
        <v>3</v>
      </c>
      <c r="M80" s="850">
        <v>211.44</v>
      </c>
    </row>
    <row r="81" spans="1:13" ht="14.4" customHeight="1" x14ac:dyDescent="0.3">
      <c r="A81" s="831" t="s">
        <v>1207</v>
      </c>
      <c r="B81" s="832" t="s">
        <v>1063</v>
      </c>
      <c r="C81" s="832" t="s">
        <v>1065</v>
      </c>
      <c r="D81" s="832" t="s">
        <v>681</v>
      </c>
      <c r="E81" s="832" t="s">
        <v>683</v>
      </c>
      <c r="F81" s="849"/>
      <c r="G81" s="849"/>
      <c r="H81" s="837"/>
      <c r="I81" s="849">
        <v>3</v>
      </c>
      <c r="J81" s="849">
        <v>0</v>
      </c>
      <c r="K81" s="837"/>
      <c r="L81" s="849">
        <v>3</v>
      </c>
      <c r="M81" s="850">
        <v>0</v>
      </c>
    </row>
    <row r="82" spans="1:13" ht="14.4" customHeight="1" x14ac:dyDescent="0.3">
      <c r="A82" s="831" t="s">
        <v>1208</v>
      </c>
      <c r="B82" s="832" t="s">
        <v>1024</v>
      </c>
      <c r="C82" s="832" t="s">
        <v>1029</v>
      </c>
      <c r="D82" s="832" t="s">
        <v>652</v>
      </c>
      <c r="E82" s="832" t="s">
        <v>1030</v>
      </c>
      <c r="F82" s="849"/>
      <c r="G82" s="849"/>
      <c r="H82" s="837">
        <v>0</v>
      </c>
      <c r="I82" s="849">
        <v>21</v>
      </c>
      <c r="J82" s="849">
        <v>15462.93</v>
      </c>
      <c r="K82" s="837">
        <v>1</v>
      </c>
      <c r="L82" s="849">
        <v>21</v>
      </c>
      <c r="M82" s="850">
        <v>15462.93</v>
      </c>
    </row>
    <row r="83" spans="1:13" ht="14.4" customHeight="1" x14ac:dyDescent="0.3">
      <c r="A83" s="831" t="s">
        <v>1208</v>
      </c>
      <c r="B83" s="832" t="s">
        <v>1024</v>
      </c>
      <c r="C83" s="832" t="s">
        <v>1033</v>
      </c>
      <c r="D83" s="832" t="s">
        <v>652</v>
      </c>
      <c r="E83" s="832" t="s">
        <v>1034</v>
      </c>
      <c r="F83" s="849"/>
      <c r="G83" s="849"/>
      <c r="H83" s="837">
        <v>0</v>
      </c>
      <c r="I83" s="849">
        <v>3</v>
      </c>
      <c r="J83" s="849">
        <v>1472.67</v>
      </c>
      <c r="K83" s="837">
        <v>1</v>
      </c>
      <c r="L83" s="849">
        <v>3</v>
      </c>
      <c r="M83" s="850">
        <v>1472.67</v>
      </c>
    </row>
    <row r="84" spans="1:13" ht="14.4" customHeight="1" x14ac:dyDescent="0.3">
      <c r="A84" s="831" t="s">
        <v>1208</v>
      </c>
      <c r="B84" s="832" t="s">
        <v>1024</v>
      </c>
      <c r="C84" s="832" t="s">
        <v>1025</v>
      </c>
      <c r="D84" s="832" t="s">
        <v>652</v>
      </c>
      <c r="E84" s="832" t="s">
        <v>1026</v>
      </c>
      <c r="F84" s="849"/>
      <c r="G84" s="849"/>
      <c r="H84" s="837">
        <v>0</v>
      </c>
      <c r="I84" s="849">
        <v>1</v>
      </c>
      <c r="J84" s="849">
        <v>923.74</v>
      </c>
      <c r="K84" s="837">
        <v>1</v>
      </c>
      <c r="L84" s="849">
        <v>1</v>
      </c>
      <c r="M84" s="850">
        <v>923.74</v>
      </c>
    </row>
    <row r="85" spans="1:13" ht="14.4" customHeight="1" x14ac:dyDescent="0.3">
      <c r="A85" s="831" t="s">
        <v>1208</v>
      </c>
      <c r="B85" s="832" t="s">
        <v>1049</v>
      </c>
      <c r="C85" s="832" t="s">
        <v>1050</v>
      </c>
      <c r="D85" s="832" t="s">
        <v>1051</v>
      </c>
      <c r="E85" s="832" t="s">
        <v>1052</v>
      </c>
      <c r="F85" s="849"/>
      <c r="G85" s="849"/>
      <c r="H85" s="837">
        <v>0</v>
      </c>
      <c r="I85" s="849">
        <v>4</v>
      </c>
      <c r="J85" s="849">
        <v>682.08</v>
      </c>
      <c r="K85" s="837">
        <v>1</v>
      </c>
      <c r="L85" s="849">
        <v>4</v>
      </c>
      <c r="M85" s="850">
        <v>682.08</v>
      </c>
    </row>
    <row r="86" spans="1:13" ht="14.4" customHeight="1" x14ac:dyDescent="0.3">
      <c r="A86" s="831" t="s">
        <v>1208</v>
      </c>
      <c r="B86" s="832" t="s">
        <v>1049</v>
      </c>
      <c r="C86" s="832" t="s">
        <v>1251</v>
      </c>
      <c r="D86" s="832" t="s">
        <v>1051</v>
      </c>
      <c r="E86" s="832" t="s">
        <v>1252</v>
      </c>
      <c r="F86" s="849"/>
      <c r="G86" s="849"/>
      <c r="H86" s="837">
        <v>0</v>
      </c>
      <c r="I86" s="849">
        <v>4</v>
      </c>
      <c r="J86" s="849">
        <v>1091.32</v>
      </c>
      <c r="K86" s="837">
        <v>1</v>
      </c>
      <c r="L86" s="849">
        <v>4</v>
      </c>
      <c r="M86" s="850">
        <v>1091.32</v>
      </c>
    </row>
    <row r="87" spans="1:13" ht="14.4" customHeight="1" x14ac:dyDescent="0.3">
      <c r="A87" s="831" t="s">
        <v>1208</v>
      </c>
      <c r="B87" s="832" t="s">
        <v>1063</v>
      </c>
      <c r="C87" s="832" t="s">
        <v>1065</v>
      </c>
      <c r="D87" s="832" t="s">
        <v>681</v>
      </c>
      <c r="E87" s="832" t="s">
        <v>683</v>
      </c>
      <c r="F87" s="849"/>
      <c r="G87" s="849"/>
      <c r="H87" s="837"/>
      <c r="I87" s="849">
        <v>19</v>
      </c>
      <c r="J87" s="849">
        <v>0</v>
      </c>
      <c r="K87" s="837"/>
      <c r="L87" s="849">
        <v>19</v>
      </c>
      <c r="M87" s="850">
        <v>0</v>
      </c>
    </row>
    <row r="88" spans="1:13" ht="14.4" customHeight="1" x14ac:dyDescent="0.3">
      <c r="A88" s="831" t="s">
        <v>1210</v>
      </c>
      <c r="B88" s="832" t="s">
        <v>1024</v>
      </c>
      <c r="C88" s="832" t="s">
        <v>1033</v>
      </c>
      <c r="D88" s="832" t="s">
        <v>652</v>
      </c>
      <c r="E88" s="832" t="s">
        <v>1034</v>
      </c>
      <c r="F88" s="849"/>
      <c r="G88" s="849"/>
      <c r="H88" s="837">
        <v>0</v>
      </c>
      <c r="I88" s="849">
        <v>2</v>
      </c>
      <c r="J88" s="849">
        <v>981.78</v>
      </c>
      <c r="K88" s="837">
        <v>1</v>
      </c>
      <c r="L88" s="849">
        <v>2</v>
      </c>
      <c r="M88" s="850">
        <v>981.78</v>
      </c>
    </row>
    <row r="89" spans="1:13" ht="14.4" customHeight="1" x14ac:dyDescent="0.3">
      <c r="A89" s="831" t="s">
        <v>1210</v>
      </c>
      <c r="B89" s="832" t="s">
        <v>1024</v>
      </c>
      <c r="C89" s="832" t="s">
        <v>1025</v>
      </c>
      <c r="D89" s="832" t="s">
        <v>652</v>
      </c>
      <c r="E89" s="832" t="s">
        <v>1026</v>
      </c>
      <c r="F89" s="849"/>
      <c r="G89" s="849"/>
      <c r="H89" s="837">
        <v>0</v>
      </c>
      <c r="I89" s="849">
        <v>1</v>
      </c>
      <c r="J89" s="849">
        <v>923.74</v>
      </c>
      <c r="K89" s="837">
        <v>1</v>
      </c>
      <c r="L89" s="849">
        <v>1</v>
      </c>
      <c r="M89" s="850">
        <v>923.74</v>
      </c>
    </row>
    <row r="90" spans="1:13" ht="14.4" customHeight="1" x14ac:dyDescent="0.3">
      <c r="A90" s="831" t="s">
        <v>1210</v>
      </c>
      <c r="B90" s="832" t="s">
        <v>1049</v>
      </c>
      <c r="C90" s="832" t="s">
        <v>1050</v>
      </c>
      <c r="D90" s="832" t="s">
        <v>1051</v>
      </c>
      <c r="E90" s="832" t="s">
        <v>1052</v>
      </c>
      <c r="F90" s="849"/>
      <c r="G90" s="849"/>
      <c r="H90" s="837">
        <v>0</v>
      </c>
      <c r="I90" s="849">
        <v>1</v>
      </c>
      <c r="J90" s="849">
        <v>170.52</v>
      </c>
      <c r="K90" s="837">
        <v>1</v>
      </c>
      <c r="L90" s="849">
        <v>1</v>
      </c>
      <c r="M90" s="850">
        <v>170.52</v>
      </c>
    </row>
    <row r="91" spans="1:13" ht="14.4" customHeight="1" x14ac:dyDescent="0.3">
      <c r="A91" s="831" t="s">
        <v>1210</v>
      </c>
      <c r="B91" s="832" t="s">
        <v>1049</v>
      </c>
      <c r="C91" s="832" t="s">
        <v>1251</v>
      </c>
      <c r="D91" s="832" t="s">
        <v>1051</v>
      </c>
      <c r="E91" s="832" t="s">
        <v>1252</v>
      </c>
      <c r="F91" s="849"/>
      <c r="G91" s="849"/>
      <c r="H91" s="837">
        <v>0</v>
      </c>
      <c r="I91" s="849">
        <v>1</v>
      </c>
      <c r="J91" s="849">
        <v>272.83</v>
      </c>
      <c r="K91" s="837">
        <v>1</v>
      </c>
      <c r="L91" s="849">
        <v>1</v>
      </c>
      <c r="M91" s="850">
        <v>272.83</v>
      </c>
    </row>
    <row r="92" spans="1:13" ht="14.4" customHeight="1" x14ac:dyDescent="0.3">
      <c r="A92" s="831" t="s">
        <v>1210</v>
      </c>
      <c r="B92" s="832" t="s">
        <v>1158</v>
      </c>
      <c r="C92" s="832" t="s">
        <v>1691</v>
      </c>
      <c r="D92" s="832" t="s">
        <v>1692</v>
      </c>
      <c r="E92" s="832" t="s">
        <v>1693</v>
      </c>
      <c r="F92" s="849">
        <v>3</v>
      </c>
      <c r="G92" s="849">
        <v>211.44</v>
      </c>
      <c r="H92" s="837">
        <v>1</v>
      </c>
      <c r="I92" s="849"/>
      <c r="J92" s="849"/>
      <c r="K92" s="837">
        <v>0</v>
      </c>
      <c r="L92" s="849">
        <v>3</v>
      </c>
      <c r="M92" s="850">
        <v>211.44</v>
      </c>
    </row>
    <row r="93" spans="1:13" ht="14.4" customHeight="1" x14ac:dyDescent="0.3">
      <c r="A93" s="831" t="s">
        <v>1210</v>
      </c>
      <c r="B93" s="832" t="s">
        <v>1063</v>
      </c>
      <c r="C93" s="832" t="s">
        <v>1065</v>
      </c>
      <c r="D93" s="832" t="s">
        <v>681</v>
      </c>
      <c r="E93" s="832" t="s">
        <v>683</v>
      </c>
      <c r="F93" s="849"/>
      <c r="G93" s="849"/>
      <c r="H93" s="837"/>
      <c r="I93" s="849">
        <v>3</v>
      </c>
      <c r="J93" s="849">
        <v>0</v>
      </c>
      <c r="K93" s="837"/>
      <c r="L93" s="849">
        <v>3</v>
      </c>
      <c r="M93" s="850">
        <v>0</v>
      </c>
    </row>
    <row r="94" spans="1:13" ht="14.4" customHeight="1" x14ac:dyDescent="0.3">
      <c r="A94" s="831" t="s">
        <v>1211</v>
      </c>
      <c r="B94" s="832" t="s">
        <v>1024</v>
      </c>
      <c r="C94" s="832" t="s">
        <v>1029</v>
      </c>
      <c r="D94" s="832" t="s">
        <v>652</v>
      </c>
      <c r="E94" s="832" t="s">
        <v>1030</v>
      </c>
      <c r="F94" s="849"/>
      <c r="G94" s="849"/>
      <c r="H94" s="837">
        <v>0</v>
      </c>
      <c r="I94" s="849">
        <v>25</v>
      </c>
      <c r="J94" s="849">
        <v>18408.25</v>
      </c>
      <c r="K94" s="837">
        <v>1</v>
      </c>
      <c r="L94" s="849">
        <v>25</v>
      </c>
      <c r="M94" s="850">
        <v>18408.25</v>
      </c>
    </row>
    <row r="95" spans="1:13" ht="14.4" customHeight="1" x14ac:dyDescent="0.3">
      <c r="A95" s="831" t="s">
        <v>1211</v>
      </c>
      <c r="B95" s="832" t="s">
        <v>1024</v>
      </c>
      <c r="C95" s="832" t="s">
        <v>1033</v>
      </c>
      <c r="D95" s="832" t="s">
        <v>652</v>
      </c>
      <c r="E95" s="832" t="s">
        <v>1034</v>
      </c>
      <c r="F95" s="849"/>
      <c r="G95" s="849"/>
      <c r="H95" s="837">
        <v>0</v>
      </c>
      <c r="I95" s="849">
        <v>2</v>
      </c>
      <c r="J95" s="849">
        <v>981.78</v>
      </c>
      <c r="K95" s="837">
        <v>1</v>
      </c>
      <c r="L95" s="849">
        <v>2</v>
      </c>
      <c r="M95" s="850">
        <v>981.78</v>
      </c>
    </row>
    <row r="96" spans="1:13" ht="14.4" customHeight="1" x14ac:dyDescent="0.3">
      <c r="A96" s="831" t="s">
        <v>1211</v>
      </c>
      <c r="B96" s="832" t="s">
        <v>1024</v>
      </c>
      <c r="C96" s="832" t="s">
        <v>1025</v>
      </c>
      <c r="D96" s="832" t="s">
        <v>652</v>
      </c>
      <c r="E96" s="832" t="s">
        <v>1026</v>
      </c>
      <c r="F96" s="849"/>
      <c r="G96" s="849"/>
      <c r="H96" s="837">
        <v>0</v>
      </c>
      <c r="I96" s="849">
        <v>5</v>
      </c>
      <c r="J96" s="849">
        <v>4618.7000000000007</v>
      </c>
      <c r="K96" s="837">
        <v>1</v>
      </c>
      <c r="L96" s="849">
        <v>5</v>
      </c>
      <c r="M96" s="850">
        <v>4618.7000000000007</v>
      </c>
    </row>
    <row r="97" spans="1:13" ht="14.4" customHeight="1" x14ac:dyDescent="0.3">
      <c r="A97" s="831" t="s">
        <v>1211</v>
      </c>
      <c r="B97" s="832" t="s">
        <v>1035</v>
      </c>
      <c r="C97" s="832" t="s">
        <v>1083</v>
      </c>
      <c r="D97" s="832" t="s">
        <v>662</v>
      </c>
      <c r="E97" s="832" t="s">
        <v>1084</v>
      </c>
      <c r="F97" s="849"/>
      <c r="G97" s="849"/>
      <c r="H97" s="837"/>
      <c r="I97" s="849">
        <v>1</v>
      </c>
      <c r="J97" s="849">
        <v>0</v>
      </c>
      <c r="K97" s="837"/>
      <c r="L97" s="849">
        <v>1</v>
      </c>
      <c r="M97" s="850">
        <v>0</v>
      </c>
    </row>
    <row r="98" spans="1:13" ht="14.4" customHeight="1" x14ac:dyDescent="0.3">
      <c r="A98" s="831" t="s">
        <v>1211</v>
      </c>
      <c r="B98" s="832" t="s">
        <v>2132</v>
      </c>
      <c r="C98" s="832" t="s">
        <v>2091</v>
      </c>
      <c r="D98" s="832" t="s">
        <v>846</v>
      </c>
      <c r="E98" s="832" t="s">
        <v>847</v>
      </c>
      <c r="F98" s="849"/>
      <c r="G98" s="849"/>
      <c r="H98" s="837">
        <v>0</v>
      </c>
      <c r="I98" s="849">
        <v>1</v>
      </c>
      <c r="J98" s="849">
        <v>58.52</v>
      </c>
      <c r="K98" s="837">
        <v>1</v>
      </c>
      <c r="L98" s="849">
        <v>1</v>
      </c>
      <c r="M98" s="850">
        <v>58.52</v>
      </c>
    </row>
    <row r="99" spans="1:13" ht="14.4" customHeight="1" x14ac:dyDescent="0.3">
      <c r="A99" s="831" t="s">
        <v>1211</v>
      </c>
      <c r="B99" s="832" t="s">
        <v>2129</v>
      </c>
      <c r="C99" s="832" t="s">
        <v>1941</v>
      </c>
      <c r="D99" s="832" t="s">
        <v>1462</v>
      </c>
      <c r="E99" s="832" t="s">
        <v>1942</v>
      </c>
      <c r="F99" s="849"/>
      <c r="G99" s="849"/>
      <c r="H99" s="837">
        <v>0</v>
      </c>
      <c r="I99" s="849">
        <v>9</v>
      </c>
      <c r="J99" s="849">
        <v>2025.54</v>
      </c>
      <c r="K99" s="837">
        <v>1</v>
      </c>
      <c r="L99" s="849">
        <v>9</v>
      </c>
      <c r="M99" s="850">
        <v>2025.54</v>
      </c>
    </row>
    <row r="100" spans="1:13" ht="14.4" customHeight="1" x14ac:dyDescent="0.3">
      <c r="A100" s="831" t="s">
        <v>1211</v>
      </c>
      <c r="B100" s="832" t="s">
        <v>1049</v>
      </c>
      <c r="C100" s="832" t="s">
        <v>1050</v>
      </c>
      <c r="D100" s="832" t="s">
        <v>1051</v>
      </c>
      <c r="E100" s="832" t="s">
        <v>1052</v>
      </c>
      <c r="F100" s="849"/>
      <c r="G100" s="849"/>
      <c r="H100" s="837">
        <v>0</v>
      </c>
      <c r="I100" s="849">
        <v>4</v>
      </c>
      <c r="J100" s="849">
        <v>682.08</v>
      </c>
      <c r="K100" s="837">
        <v>1</v>
      </c>
      <c r="L100" s="849">
        <v>4</v>
      </c>
      <c r="M100" s="850">
        <v>682.08</v>
      </c>
    </row>
    <row r="101" spans="1:13" ht="14.4" customHeight="1" x14ac:dyDescent="0.3">
      <c r="A101" s="831" t="s">
        <v>1211</v>
      </c>
      <c r="B101" s="832" t="s">
        <v>1049</v>
      </c>
      <c r="C101" s="832" t="s">
        <v>1251</v>
      </c>
      <c r="D101" s="832" t="s">
        <v>1051</v>
      </c>
      <c r="E101" s="832" t="s">
        <v>1252</v>
      </c>
      <c r="F101" s="849"/>
      <c r="G101" s="849"/>
      <c r="H101" s="837">
        <v>0</v>
      </c>
      <c r="I101" s="849">
        <v>4</v>
      </c>
      <c r="J101" s="849">
        <v>1091.32</v>
      </c>
      <c r="K101" s="837">
        <v>1</v>
      </c>
      <c r="L101" s="849">
        <v>4</v>
      </c>
      <c r="M101" s="850">
        <v>1091.32</v>
      </c>
    </row>
    <row r="102" spans="1:13" ht="14.4" customHeight="1" x14ac:dyDescent="0.3">
      <c r="A102" s="831" t="s">
        <v>1211</v>
      </c>
      <c r="B102" s="832" t="s">
        <v>1063</v>
      </c>
      <c r="C102" s="832" t="s">
        <v>1065</v>
      </c>
      <c r="D102" s="832" t="s">
        <v>681</v>
      </c>
      <c r="E102" s="832" t="s">
        <v>683</v>
      </c>
      <c r="F102" s="849"/>
      <c r="G102" s="849"/>
      <c r="H102" s="837"/>
      <c r="I102" s="849">
        <v>20</v>
      </c>
      <c r="J102" s="849">
        <v>0</v>
      </c>
      <c r="K102" s="837"/>
      <c r="L102" s="849">
        <v>20</v>
      </c>
      <c r="M102" s="850">
        <v>0</v>
      </c>
    </row>
    <row r="103" spans="1:13" ht="14.4" customHeight="1" x14ac:dyDescent="0.3">
      <c r="A103" s="831" t="s">
        <v>1211</v>
      </c>
      <c r="B103" s="832" t="s">
        <v>1070</v>
      </c>
      <c r="C103" s="832" t="s">
        <v>1071</v>
      </c>
      <c r="D103" s="832" t="s">
        <v>1072</v>
      </c>
      <c r="E103" s="832" t="s">
        <v>1073</v>
      </c>
      <c r="F103" s="849"/>
      <c r="G103" s="849"/>
      <c r="H103" s="837">
        <v>0</v>
      </c>
      <c r="I103" s="849">
        <v>1</v>
      </c>
      <c r="J103" s="849">
        <v>4.7</v>
      </c>
      <c r="K103" s="837">
        <v>1</v>
      </c>
      <c r="L103" s="849">
        <v>1</v>
      </c>
      <c r="M103" s="850">
        <v>4.7</v>
      </c>
    </row>
    <row r="104" spans="1:13" ht="14.4" customHeight="1" x14ac:dyDescent="0.3">
      <c r="A104" s="831" t="s">
        <v>1211</v>
      </c>
      <c r="B104" s="832" t="s">
        <v>1132</v>
      </c>
      <c r="C104" s="832" t="s">
        <v>1133</v>
      </c>
      <c r="D104" s="832" t="s">
        <v>827</v>
      </c>
      <c r="E104" s="832" t="s">
        <v>1134</v>
      </c>
      <c r="F104" s="849"/>
      <c r="G104" s="849"/>
      <c r="H104" s="837">
        <v>0</v>
      </c>
      <c r="I104" s="849">
        <v>1</v>
      </c>
      <c r="J104" s="849">
        <v>58.77</v>
      </c>
      <c r="K104" s="837">
        <v>1</v>
      </c>
      <c r="L104" s="849">
        <v>1</v>
      </c>
      <c r="M104" s="850">
        <v>58.77</v>
      </c>
    </row>
    <row r="105" spans="1:13" ht="14.4" customHeight="1" x14ac:dyDescent="0.3">
      <c r="A105" s="831" t="s">
        <v>1211</v>
      </c>
      <c r="B105" s="832" t="s">
        <v>1145</v>
      </c>
      <c r="C105" s="832" t="s">
        <v>2089</v>
      </c>
      <c r="D105" s="832" t="s">
        <v>2090</v>
      </c>
      <c r="E105" s="832" t="s">
        <v>1915</v>
      </c>
      <c r="F105" s="849"/>
      <c r="G105" s="849"/>
      <c r="H105" s="837">
        <v>0</v>
      </c>
      <c r="I105" s="849">
        <v>6</v>
      </c>
      <c r="J105" s="849">
        <v>42714.899999999994</v>
      </c>
      <c r="K105" s="837">
        <v>1</v>
      </c>
      <c r="L105" s="849">
        <v>6</v>
      </c>
      <c r="M105" s="850">
        <v>42714.899999999994</v>
      </c>
    </row>
    <row r="106" spans="1:13" ht="14.4" customHeight="1" x14ac:dyDescent="0.3">
      <c r="A106" s="831" t="s">
        <v>1212</v>
      </c>
      <c r="B106" s="832" t="s">
        <v>1024</v>
      </c>
      <c r="C106" s="832" t="s">
        <v>1029</v>
      </c>
      <c r="D106" s="832" t="s">
        <v>652</v>
      </c>
      <c r="E106" s="832" t="s">
        <v>1030</v>
      </c>
      <c r="F106" s="849"/>
      <c r="G106" s="849"/>
      <c r="H106" s="837">
        <v>0</v>
      </c>
      <c r="I106" s="849">
        <v>45</v>
      </c>
      <c r="J106" s="849">
        <v>33134.85</v>
      </c>
      <c r="K106" s="837">
        <v>1</v>
      </c>
      <c r="L106" s="849">
        <v>45</v>
      </c>
      <c r="M106" s="850">
        <v>33134.85</v>
      </c>
    </row>
    <row r="107" spans="1:13" ht="14.4" customHeight="1" x14ac:dyDescent="0.3">
      <c r="A107" s="831" t="s">
        <v>1212</v>
      </c>
      <c r="B107" s="832" t="s">
        <v>1024</v>
      </c>
      <c r="C107" s="832" t="s">
        <v>1033</v>
      </c>
      <c r="D107" s="832" t="s">
        <v>652</v>
      </c>
      <c r="E107" s="832" t="s">
        <v>1034</v>
      </c>
      <c r="F107" s="849"/>
      <c r="G107" s="849"/>
      <c r="H107" s="837">
        <v>0</v>
      </c>
      <c r="I107" s="849">
        <v>9</v>
      </c>
      <c r="J107" s="849">
        <v>4418.01</v>
      </c>
      <c r="K107" s="837">
        <v>1</v>
      </c>
      <c r="L107" s="849">
        <v>9</v>
      </c>
      <c r="M107" s="850">
        <v>4418.01</v>
      </c>
    </row>
    <row r="108" spans="1:13" ht="14.4" customHeight="1" x14ac:dyDescent="0.3">
      <c r="A108" s="831" t="s">
        <v>1212</v>
      </c>
      <c r="B108" s="832" t="s">
        <v>1024</v>
      </c>
      <c r="C108" s="832" t="s">
        <v>1025</v>
      </c>
      <c r="D108" s="832" t="s">
        <v>652</v>
      </c>
      <c r="E108" s="832" t="s">
        <v>1026</v>
      </c>
      <c r="F108" s="849"/>
      <c r="G108" s="849"/>
      <c r="H108" s="837">
        <v>0</v>
      </c>
      <c r="I108" s="849">
        <v>21</v>
      </c>
      <c r="J108" s="849">
        <v>19398.54</v>
      </c>
      <c r="K108" s="837">
        <v>1</v>
      </c>
      <c r="L108" s="849">
        <v>21</v>
      </c>
      <c r="M108" s="850">
        <v>19398.54</v>
      </c>
    </row>
    <row r="109" spans="1:13" ht="14.4" customHeight="1" x14ac:dyDescent="0.3">
      <c r="A109" s="831" t="s">
        <v>1212</v>
      </c>
      <c r="B109" s="832" t="s">
        <v>1049</v>
      </c>
      <c r="C109" s="832" t="s">
        <v>1050</v>
      </c>
      <c r="D109" s="832" t="s">
        <v>1051</v>
      </c>
      <c r="E109" s="832" t="s">
        <v>1052</v>
      </c>
      <c r="F109" s="849"/>
      <c r="G109" s="849"/>
      <c r="H109" s="837">
        <v>0</v>
      </c>
      <c r="I109" s="849">
        <v>9</v>
      </c>
      <c r="J109" s="849">
        <v>1534.68</v>
      </c>
      <c r="K109" s="837">
        <v>1</v>
      </c>
      <c r="L109" s="849">
        <v>9</v>
      </c>
      <c r="M109" s="850">
        <v>1534.68</v>
      </c>
    </row>
    <row r="110" spans="1:13" ht="14.4" customHeight="1" x14ac:dyDescent="0.3">
      <c r="A110" s="831" t="s">
        <v>1212</v>
      </c>
      <c r="B110" s="832" t="s">
        <v>1063</v>
      </c>
      <c r="C110" s="832" t="s">
        <v>1065</v>
      </c>
      <c r="D110" s="832" t="s">
        <v>681</v>
      </c>
      <c r="E110" s="832" t="s">
        <v>683</v>
      </c>
      <c r="F110" s="849"/>
      <c r="G110" s="849"/>
      <c r="H110" s="837"/>
      <c r="I110" s="849">
        <v>38</v>
      </c>
      <c r="J110" s="849">
        <v>0</v>
      </c>
      <c r="K110" s="837"/>
      <c r="L110" s="849">
        <v>38</v>
      </c>
      <c r="M110" s="850">
        <v>0</v>
      </c>
    </row>
    <row r="111" spans="1:13" ht="14.4" customHeight="1" x14ac:dyDescent="0.3">
      <c r="A111" s="831" t="s">
        <v>1212</v>
      </c>
      <c r="B111" s="832" t="s">
        <v>1077</v>
      </c>
      <c r="C111" s="832" t="s">
        <v>1078</v>
      </c>
      <c r="D111" s="832" t="s">
        <v>704</v>
      </c>
      <c r="E111" s="832" t="s">
        <v>1079</v>
      </c>
      <c r="F111" s="849"/>
      <c r="G111" s="849"/>
      <c r="H111" s="837">
        <v>0</v>
      </c>
      <c r="I111" s="849">
        <v>1</v>
      </c>
      <c r="J111" s="849">
        <v>63.75</v>
      </c>
      <c r="K111" s="837">
        <v>1</v>
      </c>
      <c r="L111" s="849">
        <v>1</v>
      </c>
      <c r="M111" s="850">
        <v>63.75</v>
      </c>
    </row>
    <row r="112" spans="1:13" ht="14.4" customHeight="1" x14ac:dyDescent="0.3">
      <c r="A112" s="831" t="s">
        <v>1213</v>
      </c>
      <c r="B112" s="832" t="s">
        <v>2129</v>
      </c>
      <c r="C112" s="832" t="s">
        <v>1552</v>
      </c>
      <c r="D112" s="832" t="s">
        <v>1462</v>
      </c>
      <c r="E112" s="832" t="s">
        <v>1463</v>
      </c>
      <c r="F112" s="849"/>
      <c r="G112" s="849"/>
      <c r="H112" s="837">
        <v>0</v>
      </c>
      <c r="I112" s="849">
        <v>2</v>
      </c>
      <c r="J112" s="849">
        <v>308.72000000000003</v>
      </c>
      <c r="K112" s="837">
        <v>1</v>
      </c>
      <c r="L112" s="849">
        <v>2</v>
      </c>
      <c r="M112" s="850">
        <v>308.72000000000003</v>
      </c>
    </row>
    <row r="113" spans="1:13" ht="14.4" customHeight="1" x14ac:dyDescent="0.3">
      <c r="A113" s="831" t="s">
        <v>1214</v>
      </c>
      <c r="B113" s="832" t="s">
        <v>2133</v>
      </c>
      <c r="C113" s="832" t="s">
        <v>1753</v>
      </c>
      <c r="D113" s="832" t="s">
        <v>1754</v>
      </c>
      <c r="E113" s="832" t="s">
        <v>1755</v>
      </c>
      <c r="F113" s="849">
        <v>2</v>
      </c>
      <c r="G113" s="849">
        <v>172.82</v>
      </c>
      <c r="H113" s="837">
        <v>1</v>
      </c>
      <c r="I113" s="849"/>
      <c r="J113" s="849"/>
      <c r="K113" s="837">
        <v>0</v>
      </c>
      <c r="L113" s="849">
        <v>2</v>
      </c>
      <c r="M113" s="850">
        <v>172.82</v>
      </c>
    </row>
    <row r="114" spans="1:13" ht="14.4" customHeight="1" x14ac:dyDescent="0.3">
      <c r="A114" s="831" t="s">
        <v>1214</v>
      </c>
      <c r="B114" s="832" t="s">
        <v>1024</v>
      </c>
      <c r="C114" s="832" t="s">
        <v>1029</v>
      </c>
      <c r="D114" s="832" t="s">
        <v>652</v>
      </c>
      <c r="E114" s="832" t="s">
        <v>1030</v>
      </c>
      <c r="F114" s="849"/>
      <c r="G114" s="849"/>
      <c r="H114" s="837">
        <v>0</v>
      </c>
      <c r="I114" s="849">
        <v>1</v>
      </c>
      <c r="J114" s="849">
        <v>736.33</v>
      </c>
      <c r="K114" s="837">
        <v>1</v>
      </c>
      <c r="L114" s="849">
        <v>1</v>
      </c>
      <c r="M114" s="850">
        <v>736.33</v>
      </c>
    </row>
    <row r="115" spans="1:13" ht="14.4" customHeight="1" x14ac:dyDescent="0.3">
      <c r="A115" s="831" t="s">
        <v>1214</v>
      </c>
      <c r="B115" s="832" t="s">
        <v>2134</v>
      </c>
      <c r="C115" s="832" t="s">
        <v>1766</v>
      </c>
      <c r="D115" s="832" t="s">
        <v>1767</v>
      </c>
      <c r="E115" s="832" t="s">
        <v>1768</v>
      </c>
      <c r="F115" s="849"/>
      <c r="G115" s="849"/>
      <c r="H115" s="837">
        <v>0</v>
      </c>
      <c r="I115" s="849">
        <v>3</v>
      </c>
      <c r="J115" s="849">
        <v>237.32999999999998</v>
      </c>
      <c r="K115" s="837">
        <v>1</v>
      </c>
      <c r="L115" s="849">
        <v>3</v>
      </c>
      <c r="M115" s="850">
        <v>237.32999999999998</v>
      </c>
    </row>
    <row r="116" spans="1:13" ht="14.4" customHeight="1" x14ac:dyDescent="0.3">
      <c r="A116" s="831" t="s">
        <v>1214</v>
      </c>
      <c r="B116" s="832" t="s">
        <v>1063</v>
      </c>
      <c r="C116" s="832" t="s">
        <v>1065</v>
      </c>
      <c r="D116" s="832" t="s">
        <v>681</v>
      </c>
      <c r="E116" s="832" t="s">
        <v>683</v>
      </c>
      <c r="F116" s="849"/>
      <c r="G116" s="849"/>
      <c r="H116" s="837"/>
      <c r="I116" s="849">
        <v>6</v>
      </c>
      <c r="J116" s="849">
        <v>0</v>
      </c>
      <c r="K116" s="837"/>
      <c r="L116" s="849">
        <v>6</v>
      </c>
      <c r="M116" s="850">
        <v>0</v>
      </c>
    </row>
    <row r="117" spans="1:13" ht="14.4" customHeight="1" x14ac:dyDescent="0.3">
      <c r="A117" s="831" t="s">
        <v>1215</v>
      </c>
      <c r="B117" s="832" t="s">
        <v>1024</v>
      </c>
      <c r="C117" s="832" t="s">
        <v>1029</v>
      </c>
      <c r="D117" s="832" t="s">
        <v>652</v>
      </c>
      <c r="E117" s="832" t="s">
        <v>1030</v>
      </c>
      <c r="F117" s="849"/>
      <c r="G117" s="849"/>
      <c r="H117" s="837">
        <v>0</v>
      </c>
      <c r="I117" s="849">
        <v>4</v>
      </c>
      <c r="J117" s="849">
        <v>2945.32</v>
      </c>
      <c r="K117" s="837">
        <v>1</v>
      </c>
      <c r="L117" s="849">
        <v>4</v>
      </c>
      <c r="M117" s="850">
        <v>2945.32</v>
      </c>
    </row>
    <row r="118" spans="1:13" ht="14.4" customHeight="1" x14ac:dyDescent="0.3">
      <c r="A118" s="831" t="s">
        <v>1215</v>
      </c>
      <c r="B118" s="832" t="s">
        <v>1158</v>
      </c>
      <c r="C118" s="832" t="s">
        <v>1582</v>
      </c>
      <c r="D118" s="832" t="s">
        <v>1160</v>
      </c>
      <c r="E118" s="832" t="s">
        <v>1308</v>
      </c>
      <c r="F118" s="849"/>
      <c r="G118" s="849"/>
      <c r="H118" s="837">
        <v>0</v>
      </c>
      <c r="I118" s="849">
        <v>14</v>
      </c>
      <c r="J118" s="849">
        <v>1973.44</v>
      </c>
      <c r="K118" s="837">
        <v>1</v>
      </c>
      <c r="L118" s="849">
        <v>14</v>
      </c>
      <c r="M118" s="850">
        <v>1973.44</v>
      </c>
    </row>
    <row r="119" spans="1:13" ht="14.4" customHeight="1" x14ac:dyDescent="0.3">
      <c r="A119" s="831" t="s">
        <v>1215</v>
      </c>
      <c r="B119" s="832" t="s">
        <v>1063</v>
      </c>
      <c r="C119" s="832" t="s">
        <v>1065</v>
      </c>
      <c r="D119" s="832" t="s">
        <v>681</v>
      </c>
      <c r="E119" s="832" t="s">
        <v>683</v>
      </c>
      <c r="F119" s="849"/>
      <c r="G119" s="849"/>
      <c r="H119" s="837"/>
      <c r="I119" s="849">
        <v>4</v>
      </c>
      <c r="J119" s="849">
        <v>0</v>
      </c>
      <c r="K119" s="837"/>
      <c r="L119" s="849">
        <v>4</v>
      </c>
      <c r="M119" s="850">
        <v>0</v>
      </c>
    </row>
    <row r="120" spans="1:13" ht="14.4" customHeight="1" x14ac:dyDescent="0.3">
      <c r="A120" s="831" t="s">
        <v>1215</v>
      </c>
      <c r="B120" s="832" t="s">
        <v>2135</v>
      </c>
      <c r="C120" s="832" t="s">
        <v>1802</v>
      </c>
      <c r="D120" s="832" t="s">
        <v>1803</v>
      </c>
      <c r="E120" s="832" t="s">
        <v>1804</v>
      </c>
      <c r="F120" s="849"/>
      <c r="G120" s="849"/>
      <c r="H120" s="837">
        <v>0</v>
      </c>
      <c r="I120" s="849">
        <v>3</v>
      </c>
      <c r="J120" s="849">
        <v>241.59</v>
      </c>
      <c r="K120" s="837">
        <v>1</v>
      </c>
      <c r="L120" s="849">
        <v>3</v>
      </c>
      <c r="M120" s="850">
        <v>241.59</v>
      </c>
    </row>
    <row r="121" spans="1:13" ht="14.4" customHeight="1" x14ac:dyDescent="0.3">
      <c r="A121" s="831" t="s">
        <v>1216</v>
      </c>
      <c r="B121" s="832" t="s">
        <v>1024</v>
      </c>
      <c r="C121" s="832" t="s">
        <v>1029</v>
      </c>
      <c r="D121" s="832" t="s">
        <v>652</v>
      </c>
      <c r="E121" s="832" t="s">
        <v>1030</v>
      </c>
      <c r="F121" s="849"/>
      <c r="G121" s="849"/>
      <c r="H121" s="837">
        <v>0</v>
      </c>
      <c r="I121" s="849">
        <v>4</v>
      </c>
      <c r="J121" s="849">
        <v>2945.32</v>
      </c>
      <c r="K121" s="837">
        <v>1</v>
      </c>
      <c r="L121" s="849">
        <v>4</v>
      </c>
      <c r="M121" s="850">
        <v>2945.32</v>
      </c>
    </row>
    <row r="122" spans="1:13" ht="14.4" customHeight="1" x14ac:dyDescent="0.3">
      <c r="A122" s="831" t="s">
        <v>1216</v>
      </c>
      <c r="B122" s="832" t="s">
        <v>1024</v>
      </c>
      <c r="C122" s="832" t="s">
        <v>1033</v>
      </c>
      <c r="D122" s="832" t="s">
        <v>652</v>
      </c>
      <c r="E122" s="832" t="s">
        <v>1034</v>
      </c>
      <c r="F122" s="849"/>
      <c r="G122" s="849"/>
      <c r="H122" s="837">
        <v>0</v>
      </c>
      <c r="I122" s="849">
        <v>3</v>
      </c>
      <c r="J122" s="849">
        <v>1472.67</v>
      </c>
      <c r="K122" s="837">
        <v>1</v>
      </c>
      <c r="L122" s="849">
        <v>3</v>
      </c>
      <c r="M122" s="850">
        <v>1472.67</v>
      </c>
    </row>
    <row r="123" spans="1:13" ht="14.4" customHeight="1" x14ac:dyDescent="0.3">
      <c r="A123" s="831" t="s">
        <v>1216</v>
      </c>
      <c r="B123" s="832" t="s">
        <v>1158</v>
      </c>
      <c r="C123" s="832" t="s">
        <v>1159</v>
      </c>
      <c r="D123" s="832" t="s">
        <v>1160</v>
      </c>
      <c r="E123" s="832" t="s">
        <v>1161</v>
      </c>
      <c r="F123" s="849"/>
      <c r="G123" s="849"/>
      <c r="H123" s="837">
        <v>0</v>
      </c>
      <c r="I123" s="849">
        <v>1</v>
      </c>
      <c r="J123" s="849">
        <v>70.48</v>
      </c>
      <c r="K123" s="837">
        <v>1</v>
      </c>
      <c r="L123" s="849">
        <v>1</v>
      </c>
      <c r="M123" s="850">
        <v>70.48</v>
      </c>
    </row>
    <row r="124" spans="1:13" ht="14.4" customHeight="1" x14ac:dyDescent="0.3">
      <c r="A124" s="831" t="s">
        <v>1216</v>
      </c>
      <c r="B124" s="832" t="s">
        <v>1158</v>
      </c>
      <c r="C124" s="832" t="s">
        <v>1843</v>
      </c>
      <c r="D124" s="832" t="s">
        <v>1160</v>
      </c>
      <c r="E124" s="832" t="s">
        <v>1844</v>
      </c>
      <c r="F124" s="849"/>
      <c r="G124" s="849"/>
      <c r="H124" s="837">
        <v>0</v>
      </c>
      <c r="I124" s="849">
        <v>1</v>
      </c>
      <c r="J124" s="849">
        <v>46.99</v>
      </c>
      <c r="K124" s="837">
        <v>1</v>
      </c>
      <c r="L124" s="849">
        <v>1</v>
      </c>
      <c r="M124" s="850">
        <v>46.99</v>
      </c>
    </row>
    <row r="125" spans="1:13" ht="14.4" customHeight="1" x14ac:dyDescent="0.3">
      <c r="A125" s="831" t="s">
        <v>1216</v>
      </c>
      <c r="B125" s="832" t="s">
        <v>1063</v>
      </c>
      <c r="C125" s="832" t="s">
        <v>1065</v>
      </c>
      <c r="D125" s="832" t="s">
        <v>681</v>
      </c>
      <c r="E125" s="832" t="s">
        <v>683</v>
      </c>
      <c r="F125" s="849"/>
      <c r="G125" s="849"/>
      <c r="H125" s="837"/>
      <c r="I125" s="849">
        <v>2</v>
      </c>
      <c r="J125" s="849">
        <v>0</v>
      </c>
      <c r="K125" s="837"/>
      <c r="L125" s="849">
        <v>2</v>
      </c>
      <c r="M125" s="850">
        <v>0</v>
      </c>
    </row>
    <row r="126" spans="1:13" ht="14.4" customHeight="1" x14ac:dyDescent="0.3">
      <c r="A126" s="831" t="s">
        <v>1217</v>
      </c>
      <c r="B126" s="832" t="s">
        <v>1024</v>
      </c>
      <c r="C126" s="832" t="s">
        <v>1027</v>
      </c>
      <c r="D126" s="832" t="s">
        <v>652</v>
      </c>
      <c r="E126" s="832" t="s">
        <v>1028</v>
      </c>
      <c r="F126" s="849"/>
      <c r="G126" s="849"/>
      <c r="H126" s="837">
        <v>0</v>
      </c>
      <c r="I126" s="849">
        <v>2</v>
      </c>
      <c r="J126" s="849">
        <v>736.32</v>
      </c>
      <c r="K126" s="837">
        <v>1</v>
      </c>
      <c r="L126" s="849">
        <v>2</v>
      </c>
      <c r="M126" s="850">
        <v>736.32</v>
      </c>
    </row>
    <row r="127" spans="1:13" ht="14.4" customHeight="1" x14ac:dyDescent="0.3">
      <c r="A127" s="831" t="s">
        <v>1217</v>
      </c>
      <c r="B127" s="832" t="s">
        <v>1024</v>
      </c>
      <c r="C127" s="832" t="s">
        <v>1029</v>
      </c>
      <c r="D127" s="832" t="s">
        <v>652</v>
      </c>
      <c r="E127" s="832" t="s">
        <v>1030</v>
      </c>
      <c r="F127" s="849"/>
      <c r="G127" s="849"/>
      <c r="H127" s="837">
        <v>0</v>
      </c>
      <c r="I127" s="849">
        <v>27</v>
      </c>
      <c r="J127" s="849">
        <v>19880.910000000003</v>
      </c>
      <c r="K127" s="837">
        <v>1</v>
      </c>
      <c r="L127" s="849">
        <v>27</v>
      </c>
      <c r="M127" s="850">
        <v>19880.910000000003</v>
      </c>
    </row>
    <row r="128" spans="1:13" ht="14.4" customHeight="1" x14ac:dyDescent="0.3">
      <c r="A128" s="831" t="s">
        <v>1217</v>
      </c>
      <c r="B128" s="832" t="s">
        <v>1024</v>
      </c>
      <c r="C128" s="832" t="s">
        <v>1033</v>
      </c>
      <c r="D128" s="832" t="s">
        <v>652</v>
      </c>
      <c r="E128" s="832" t="s">
        <v>1034</v>
      </c>
      <c r="F128" s="849"/>
      <c r="G128" s="849"/>
      <c r="H128" s="837">
        <v>0</v>
      </c>
      <c r="I128" s="849">
        <v>4</v>
      </c>
      <c r="J128" s="849">
        <v>1963.56</v>
      </c>
      <c r="K128" s="837">
        <v>1</v>
      </c>
      <c r="L128" s="849">
        <v>4</v>
      </c>
      <c r="M128" s="850">
        <v>1963.56</v>
      </c>
    </row>
    <row r="129" spans="1:13" ht="14.4" customHeight="1" x14ac:dyDescent="0.3">
      <c r="A129" s="831" t="s">
        <v>1217</v>
      </c>
      <c r="B129" s="832" t="s">
        <v>1024</v>
      </c>
      <c r="C129" s="832" t="s">
        <v>1025</v>
      </c>
      <c r="D129" s="832" t="s">
        <v>652</v>
      </c>
      <c r="E129" s="832" t="s">
        <v>1026</v>
      </c>
      <c r="F129" s="849"/>
      <c r="G129" s="849"/>
      <c r="H129" s="837">
        <v>0</v>
      </c>
      <c r="I129" s="849">
        <v>6</v>
      </c>
      <c r="J129" s="849">
        <v>5542.4400000000005</v>
      </c>
      <c r="K129" s="837">
        <v>1</v>
      </c>
      <c r="L129" s="849">
        <v>6</v>
      </c>
      <c r="M129" s="850">
        <v>5542.4400000000005</v>
      </c>
    </row>
    <row r="130" spans="1:13" ht="14.4" customHeight="1" x14ac:dyDescent="0.3">
      <c r="A130" s="831" t="s">
        <v>1217</v>
      </c>
      <c r="B130" s="832" t="s">
        <v>2129</v>
      </c>
      <c r="C130" s="832" t="s">
        <v>1941</v>
      </c>
      <c r="D130" s="832" t="s">
        <v>1462</v>
      </c>
      <c r="E130" s="832" t="s">
        <v>1942</v>
      </c>
      <c r="F130" s="849"/>
      <c r="G130" s="849"/>
      <c r="H130" s="837">
        <v>0</v>
      </c>
      <c r="I130" s="849">
        <v>1</v>
      </c>
      <c r="J130" s="849">
        <v>225.06</v>
      </c>
      <c r="K130" s="837">
        <v>1</v>
      </c>
      <c r="L130" s="849">
        <v>1</v>
      </c>
      <c r="M130" s="850">
        <v>225.06</v>
      </c>
    </row>
    <row r="131" spans="1:13" ht="14.4" customHeight="1" x14ac:dyDescent="0.3">
      <c r="A131" s="831" t="s">
        <v>1217</v>
      </c>
      <c r="B131" s="832" t="s">
        <v>1049</v>
      </c>
      <c r="C131" s="832" t="s">
        <v>1251</v>
      </c>
      <c r="D131" s="832" t="s">
        <v>1051</v>
      </c>
      <c r="E131" s="832" t="s">
        <v>1252</v>
      </c>
      <c r="F131" s="849"/>
      <c r="G131" s="849"/>
      <c r="H131" s="837">
        <v>0</v>
      </c>
      <c r="I131" s="849">
        <v>7</v>
      </c>
      <c r="J131" s="849">
        <v>1909.81</v>
      </c>
      <c r="K131" s="837">
        <v>1</v>
      </c>
      <c r="L131" s="849">
        <v>7</v>
      </c>
      <c r="M131" s="850">
        <v>1909.81</v>
      </c>
    </row>
    <row r="132" spans="1:13" ht="14.4" customHeight="1" x14ac:dyDescent="0.3">
      <c r="A132" s="831" t="s">
        <v>1217</v>
      </c>
      <c r="B132" s="832" t="s">
        <v>2130</v>
      </c>
      <c r="C132" s="832" t="s">
        <v>1910</v>
      </c>
      <c r="D132" s="832" t="s">
        <v>1911</v>
      </c>
      <c r="E132" s="832" t="s">
        <v>1366</v>
      </c>
      <c r="F132" s="849">
        <v>1</v>
      </c>
      <c r="G132" s="849">
        <v>663.86</v>
      </c>
      <c r="H132" s="837">
        <v>1</v>
      </c>
      <c r="I132" s="849"/>
      <c r="J132" s="849"/>
      <c r="K132" s="837">
        <v>0</v>
      </c>
      <c r="L132" s="849">
        <v>1</v>
      </c>
      <c r="M132" s="850">
        <v>663.86</v>
      </c>
    </row>
    <row r="133" spans="1:13" ht="14.4" customHeight="1" x14ac:dyDescent="0.3">
      <c r="A133" s="831" t="s">
        <v>1217</v>
      </c>
      <c r="B133" s="832" t="s">
        <v>1063</v>
      </c>
      <c r="C133" s="832" t="s">
        <v>1065</v>
      </c>
      <c r="D133" s="832" t="s">
        <v>681</v>
      </c>
      <c r="E133" s="832" t="s">
        <v>683</v>
      </c>
      <c r="F133" s="849"/>
      <c r="G133" s="849"/>
      <c r="H133" s="837"/>
      <c r="I133" s="849">
        <v>6</v>
      </c>
      <c r="J133" s="849">
        <v>0</v>
      </c>
      <c r="K133" s="837"/>
      <c r="L133" s="849">
        <v>6</v>
      </c>
      <c r="M133" s="850">
        <v>0</v>
      </c>
    </row>
    <row r="134" spans="1:13" ht="14.4" customHeight="1" x14ac:dyDescent="0.3">
      <c r="A134" s="831" t="s">
        <v>1218</v>
      </c>
      <c r="B134" s="832" t="s">
        <v>1158</v>
      </c>
      <c r="C134" s="832" t="s">
        <v>1159</v>
      </c>
      <c r="D134" s="832" t="s">
        <v>1160</v>
      </c>
      <c r="E134" s="832" t="s">
        <v>1161</v>
      </c>
      <c r="F134" s="849"/>
      <c r="G134" s="849"/>
      <c r="H134" s="837">
        <v>0</v>
      </c>
      <c r="I134" s="849">
        <v>3</v>
      </c>
      <c r="J134" s="849">
        <v>211.44</v>
      </c>
      <c r="K134" s="837">
        <v>1</v>
      </c>
      <c r="L134" s="849">
        <v>3</v>
      </c>
      <c r="M134" s="850">
        <v>211.44</v>
      </c>
    </row>
    <row r="135" spans="1:13" ht="14.4" customHeight="1" x14ac:dyDescent="0.3">
      <c r="A135" s="831" t="s">
        <v>1218</v>
      </c>
      <c r="B135" s="832" t="s">
        <v>1063</v>
      </c>
      <c r="C135" s="832" t="s">
        <v>1065</v>
      </c>
      <c r="D135" s="832" t="s">
        <v>681</v>
      </c>
      <c r="E135" s="832" t="s">
        <v>683</v>
      </c>
      <c r="F135" s="849"/>
      <c r="G135" s="849"/>
      <c r="H135" s="837"/>
      <c r="I135" s="849">
        <v>2</v>
      </c>
      <c r="J135" s="849">
        <v>0</v>
      </c>
      <c r="K135" s="837"/>
      <c r="L135" s="849">
        <v>2</v>
      </c>
      <c r="M135" s="850">
        <v>0</v>
      </c>
    </row>
    <row r="136" spans="1:13" ht="14.4" customHeight="1" x14ac:dyDescent="0.3">
      <c r="A136" s="831" t="s">
        <v>1219</v>
      </c>
      <c r="B136" s="832" t="s">
        <v>1024</v>
      </c>
      <c r="C136" s="832" t="s">
        <v>1029</v>
      </c>
      <c r="D136" s="832" t="s">
        <v>652</v>
      </c>
      <c r="E136" s="832" t="s">
        <v>1030</v>
      </c>
      <c r="F136" s="849"/>
      <c r="G136" s="849"/>
      <c r="H136" s="837">
        <v>0</v>
      </c>
      <c r="I136" s="849">
        <v>13</v>
      </c>
      <c r="J136" s="849">
        <v>9572.2900000000009</v>
      </c>
      <c r="K136" s="837">
        <v>1</v>
      </c>
      <c r="L136" s="849">
        <v>13</v>
      </c>
      <c r="M136" s="850">
        <v>9572.2900000000009</v>
      </c>
    </row>
    <row r="137" spans="1:13" ht="14.4" customHeight="1" x14ac:dyDescent="0.3">
      <c r="A137" s="831" t="s">
        <v>1219</v>
      </c>
      <c r="B137" s="832" t="s">
        <v>1024</v>
      </c>
      <c r="C137" s="832" t="s">
        <v>1033</v>
      </c>
      <c r="D137" s="832" t="s">
        <v>652</v>
      </c>
      <c r="E137" s="832" t="s">
        <v>1034</v>
      </c>
      <c r="F137" s="849"/>
      <c r="G137" s="849"/>
      <c r="H137" s="837">
        <v>0</v>
      </c>
      <c r="I137" s="849">
        <v>3</v>
      </c>
      <c r="J137" s="849">
        <v>1472.67</v>
      </c>
      <c r="K137" s="837">
        <v>1</v>
      </c>
      <c r="L137" s="849">
        <v>3</v>
      </c>
      <c r="M137" s="850">
        <v>1472.67</v>
      </c>
    </row>
    <row r="138" spans="1:13" ht="14.4" customHeight="1" x14ac:dyDescent="0.3">
      <c r="A138" s="831" t="s">
        <v>1219</v>
      </c>
      <c r="B138" s="832" t="s">
        <v>2129</v>
      </c>
      <c r="C138" s="832" t="s">
        <v>1552</v>
      </c>
      <c r="D138" s="832" t="s">
        <v>1462</v>
      </c>
      <c r="E138" s="832" t="s">
        <v>1463</v>
      </c>
      <c r="F138" s="849"/>
      <c r="G138" s="849"/>
      <c r="H138" s="837">
        <v>0</v>
      </c>
      <c r="I138" s="849">
        <v>1</v>
      </c>
      <c r="J138" s="849">
        <v>154.36000000000001</v>
      </c>
      <c r="K138" s="837">
        <v>1</v>
      </c>
      <c r="L138" s="849">
        <v>1</v>
      </c>
      <c r="M138" s="850">
        <v>154.36000000000001</v>
      </c>
    </row>
    <row r="139" spans="1:13" ht="14.4" customHeight="1" x14ac:dyDescent="0.3">
      <c r="A139" s="831" t="s">
        <v>1219</v>
      </c>
      <c r="B139" s="832" t="s">
        <v>1063</v>
      </c>
      <c r="C139" s="832" t="s">
        <v>1065</v>
      </c>
      <c r="D139" s="832" t="s">
        <v>681</v>
      </c>
      <c r="E139" s="832" t="s">
        <v>683</v>
      </c>
      <c r="F139" s="849"/>
      <c r="G139" s="849"/>
      <c r="H139" s="837"/>
      <c r="I139" s="849">
        <v>12</v>
      </c>
      <c r="J139" s="849">
        <v>0</v>
      </c>
      <c r="K139" s="837"/>
      <c r="L139" s="849">
        <v>12</v>
      </c>
      <c r="M139" s="850">
        <v>0</v>
      </c>
    </row>
    <row r="140" spans="1:13" ht="14.4" customHeight="1" x14ac:dyDescent="0.3">
      <c r="A140" s="831" t="s">
        <v>1220</v>
      </c>
      <c r="B140" s="832" t="s">
        <v>1024</v>
      </c>
      <c r="C140" s="832" t="s">
        <v>1029</v>
      </c>
      <c r="D140" s="832" t="s">
        <v>652</v>
      </c>
      <c r="E140" s="832" t="s">
        <v>1030</v>
      </c>
      <c r="F140" s="849"/>
      <c r="G140" s="849"/>
      <c r="H140" s="837">
        <v>0</v>
      </c>
      <c r="I140" s="849">
        <v>40</v>
      </c>
      <c r="J140" s="849">
        <v>29453.200000000004</v>
      </c>
      <c r="K140" s="837">
        <v>1</v>
      </c>
      <c r="L140" s="849">
        <v>40</v>
      </c>
      <c r="M140" s="850">
        <v>29453.200000000004</v>
      </c>
    </row>
    <row r="141" spans="1:13" ht="14.4" customHeight="1" x14ac:dyDescent="0.3">
      <c r="A141" s="831" t="s">
        <v>1220</v>
      </c>
      <c r="B141" s="832" t="s">
        <v>1063</v>
      </c>
      <c r="C141" s="832" t="s">
        <v>1065</v>
      </c>
      <c r="D141" s="832" t="s">
        <v>681</v>
      </c>
      <c r="E141" s="832" t="s">
        <v>683</v>
      </c>
      <c r="F141" s="849"/>
      <c r="G141" s="849"/>
      <c r="H141" s="837"/>
      <c r="I141" s="849">
        <v>4</v>
      </c>
      <c r="J141" s="849">
        <v>0</v>
      </c>
      <c r="K141" s="837"/>
      <c r="L141" s="849">
        <v>4</v>
      </c>
      <c r="M141" s="850">
        <v>0</v>
      </c>
    </row>
    <row r="142" spans="1:13" ht="14.4" customHeight="1" x14ac:dyDescent="0.3">
      <c r="A142" s="831" t="s">
        <v>1221</v>
      </c>
      <c r="B142" s="832" t="s">
        <v>1024</v>
      </c>
      <c r="C142" s="832" t="s">
        <v>1029</v>
      </c>
      <c r="D142" s="832" t="s">
        <v>652</v>
      </c>
      <c r="E142" s="832" t="s">
        <v>1030</v>
      </c>
      <c r="F142" s="849"/>
      <c r="G142" s="849"/>
      <c r="H142" s="837">
        <v>0</v>
      </c>
      <c r="I142" s="849">
        <v>1</v>
      </c>
      <c r="J142" s="849">
        <v>736.33</v>
      </c>
      <c r="K142" s="837">
        <v>1</v>
      </c>
      <c r="L142" s="849">
        <v>1</v>
      </c>
      <c r="M142" s="850">
        <v>736.33</v>
      </c>
    </row>
    <row r="143" spans="1:13" ht="14.4" customHeight="1" x14ac:dyDescent="0.3">
      <c r="A143" s="831" t="s">
        <v>1221</v>
      </c>
      <c r="B143" s="832" t="s">
        <v>1038</v>
      </c>
      <c r="C143" s="832" t="s">
        <v>1876</v>
      </c>
      <c r="D143" s="832" t="s">
        <v>1040</v>
      </c>
      <c r="E143" s="832" t="s">
        <v>1877</v>
      </c>
      <c r="F143" s="849"/>
      <c r="G143" s="849"/>
      <c r="H143" s="837">
        <v>0</v>
      </c>
      <c r="I143" s="849">
        <v>1</v>
      </c>
      <c r="J143" s="849">
        <v>93.27</v>
      </c>
      <c r="K143" s="837">
        <v>1</v>
      </c>
      <c r="L143" s="849">
        <v>1</v>
      </c>
      <c r="M143" s="850">
        <v>93.27</v>
      </c>
    </row>
    <row r="144" spans="1:13" ht="14.4" customHeight="1" x14ac:dyDescent="0.3">
      <c r="A144" s="831" t="s">
        <v>1221</v>
      </c>
      <c r="B144" s="832" t="s">
        <v>1091</v>
      </c>
      <c r="C144" s="832" t="s">
        <v>1092</v>
      </c>
      <c r="D144" s="832" t="s">
        <v>809</v>
      </c>
      <c r="E144" s="832" t="s">
        <v>1093</v>
      </c>
      <c r="F144" s="849"/>
      <c r="G144" s="849"/>
      <c r="H144" s="837">
        <v>0</v>
      </c>
      <c r="I144" s="849">
        <v>1</v>
      </c>
      <c r="J144" s="849">
        <v>143.09</v>
      </c>
      <c r="K144" s="837">
        <v>1</v>
      </c>
      <c r="L144" s="849">
        <v>1</v>
      </c>
      <c r="M144" s="850">
        <v>143.09</v>
      </c>
    </row>
    <row r="145" spans="1:13" ht="14.4" customHeight="1" x14ac:dyDescent="0.3">
      <c r="A145" s="831" t="s">
        <v>1221</v>
      </c>
      <c r="B145" s="832" t="s">
        <v>2129</v>
      </c>
      <c r="C145" s="832" t="s">
        <v>1888</v>
      </c>
      <c r="D145" s="832" t="s">
        <v>1889</v>
      </c>
      <c r="E145" s="832" t="s">
        <v>1890</v>
      </c>
      <c r="F145" s="849"/>
      <c r="G145" s="849"/>
      <c r="H145" s="837">
        <v>0</v>
      </c>
      <c r="I145" s="849">
        <v>1</v>
      </c>
      <c r="J145" s="849">
        <v>149.52000000000001</v>
      </c>
      <c r="K145" s="837">
        <v>1</v>
      </c>
      <c r="L145" s="849">
        <v>1</v>
      </c>
      <c r="M145" s="850">
        <v>149.52000000000001</v>
      </c>
    </row>
    <row r="146" spans="1:13" ht="14.4" customHeight="1" x14ac:dyDescent="0.3">
      <c r="A146" s="831" t="s">
        <v>1221</v>
      </c>
      <c r="B146" s="832" t="s">
        <v>2129</v>
      </c>
      <c r="C146" s="832" t="s">
        <v>1891</v>
      </c>
      <c r="D146" s="832" t="s">
        <v>1892</v>
      </c>
      <c r="E146" s="832" t="s">
        <v>1893</v>
      </c>
      <c r="F146" s="849">
        <v>1</v>
      </c>
      <c r="G146" s="849">
        <v>154.36000000000001</v>
      </c>
      <c r="H146" s="837">
        <v>1</v>
      </c>
      <c r="I146" s="849"/>
      <c r="J146" s="849"/>
      <c r="K146" s="837">
        <v>0</v>
      </c>
      <c r="L146" s="849">
        <v>1</v>
      </c>
      <c r="M146" s="850">
        <v>154.36000000000001</v>
      </c>
    </row>
    <row r="147" spans="1:13" ht="14.4" customHeight="1" thickBot="1" x14ac:dyDescent="0.35">
      <c r="A147" s="839" t="s">
        <v>1221</v>
      </c>
      <c r="B147" s="840" t="s">
        <v>1063</v>
      </c>
      <c r="C147" s="840" t="s">
        <v>1065</v>
      </c>
      <c r="D147" s="840" t="s">
        <v>681</v>
      </c>
      <c r="E147" s="840" t="s">
        <v>683</v>
      </c>
      <c r="F147" s="851"/>
      <c r="G147" s="851"/>
      <c r="H147" s="845"/>
      <c r="I147" s="851">
        <v>2</v>
      </c>
      <c r="J147" s="851">
        <v>0</v>
      </c>
      <c r="K147" s="845"/>
      <c r="L147" s="851">
        <v>2</v>
      </c>
      <c r="M147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581</v>
      </c>
      <c r="B5" s="730" t="s">
        <v>582</v>
      </c>
      <c r="C5" s="731" t="s">
        <v>583</v>
      </c>
      <c r="D5" s="731" t="s">
        <v>583</v>
      </c>
      <c r="E5" s="731"/>
      <c r="F5" s="731" t="s">
        <v>583</v>
      </c>
      <c r="G5" s="731" t="s">
        <v>583</v>
      </c>
      <c r="H5" s="731" t="s">
        <v>583</v>
      </c>
      <c r="I5" s="732" t="s">
        <v>583</v>
      </c>
      <c r="J5" s="733" t="s">
        <v>73</v>
      </c>
    </row>
    <row r="6" spans="1:10" ht="14.4" customHeight="1" x14ac:dyDescent="0.3">
      <c r="A6" s="729" t="s">
        <v>581</v>
      </c>
      <c r="B6" s="730" t="s">
        <v>2137</v>
      </c>
      <c r="C6" s="731">
        <v>5642.9621300000017</v>
      </c>
      <c r="D6" s="731">
        <v>5241.0772900000029</v>
      </c>
      <c r="E6" s="731"/>
      <c r="F6" s="731">
        <v>5754.5538999999962</v>
      </c>
      <c r="G6" s="731">
        <v>3921.6667499999999</v>
      </c>
      <c r="H6" s="731">
        <v>1832.8871499999964</v>
      </c>
      <c r="I6" s="732">
        <v>1.4673745289550664</v>
      </c>
      <c r="J6" s="733" t="s">
        <v>1</v>
      </c>
    </row>
    <row r="7" spans="1:10" ht="14.4" customHeight="1" x14ac:dyDescent="0.3">
      <c r="A7" s="729" t="s">
        <v>581</v>
      </c>
      <c r="B7" s="730" t="s">
        <v>2138</v>
      </c>
      <c r="C7" s="731">
        <v>854.99221</v>
      </c>
      <c r="D7" s="731">
        <v>1397.6041400000004</v>
      </c>
      <c r="E7" s="731"/>
      <c r="F7" s="731">
        <v>1669.3977600000007</v>
      </c>
      <c r="G7" s="731">
        <v>1293.3333749999999</v>
      </c>
      <c r="H7" s="731">
        <v>376.06438500000081</v>
      </c>
      <c r="I7" s="732">
        <v>1.2907714223333955</v>
      </c>
      <c r="J7" s="733" t="s">
        <v>1</v>
      </c>
    </row>
    <row r="8" spans="1:10" ht="14.4" customHeight="1" x14ac:dyDescent="0.3">
      <c r="A8" s="729" t="s">
        <v>581</v>
      </c>
      <c r="B8" s="730" t="s">
        <v>2139</v>
      </c>
      <c r="C8" s="731">
        <v>149.45292999999998</v>
      </c>
      <c r="D8" s="731">
        <v>349.10435000000001</v>
      </c>
      <c r="E8" s="731"/>
      <c r="F8" s="731">
        <v>606.62385000000006</v>
      </c>
      <c r="G8" s="731">
        <v>310</v>
      </c>
      <c r="H8" s="731">
        <v>296.62385000000006</v>
      </c>
      <c r="I8" s="732">
        <v>1.9568511290322583</v>
      </c>
      <c r="J8" s="733" t="s">
        <v>1</v>
      </c>
    </row>
    <row r="9" spans="1:10" ht="14.4" customHeight="1" x14ac:dyDescent="0.3">
      <c r="A9" s="729" t="s">
        <v>581</v>
      </c>
      <c r="B9" s="730" t="s">
        <v>2140</v>
      </c>
      <c r="C9" s="731">
        <v>2.45885</v>
      </c>
      <c r="D9" s="731">
        <v>0.5887</v>
      </c>
      <c r="E9" s="731"/>
      <c r="F9" s="731">
        <v>28.696820000000002</v>
      </c>
      <c r="G9" s="731">
        <v>1.6666667213439941</v>
      </c>
      <c r="H9" s="731">
        <v>27.030153278656009</v>
      </c>
      <c r="I9" s="732">
        <v>17.218091435136468</v>
      </c>
      <c r="J9" s="733" t="s">
        <v>1</v>
      </c>
    </row>
    <row r="10" spans="1:10" ht="14.4" customHeight="1" x14ac:dyDescent="0.3">
      <c r="A10" s="729" t="s">
        <v>581</v>
      </c>
      <c r="B10" s="730" t="s">
        <v>2141</v>
      </c>
      <c r="C10" s="731">
        <v>224.17999</v>
      </c>
      <c r="D10" s="731">
        <v>206.93232</v>
      </c>
      <c r="E10" s="731"/>
      <c r="F10" s="731">
        <v>225.11201999999997</v>
      </c>
      <c r="G10" s="731">
        <v>226.66666015625</v>
      </c>
      <c r="H10" s="731">
        <v>-1.5546401562500307</v>
      </c>
      <c r="I10" s="732">
        <v>0.99314129323130995</v>
      </c>
      <c r="J10" s="733" t="s">
        <v>1</v>
      </c>
    </row>
    <row r="11" spans="1:10" ht="14.4" customHeight="1" x14ac:dyDescent="0.3">
      <c r="A11" s="729" t="s">
        <v>581</v>
      </c>
      <c r="B11" s="730" t="s">
        <v>2142</v>
      </c>
      <c r="C11" s="731">
        <v>1286.0735500000001</v>
      </c>
      <c r="D11" s="731">
        <v>942.89382999999964</v>
      </c>
      <c r="E11" s="731"/>
      <c r="F11" s="731">
        <v>961.8302299999998</v>
      </c>
      <c r="G11" s="731">
        <v>1024.6666279296874</v>
      </c>
      <c r="H11" s="731">
        <v>-62.836397929687564</v>
      </c>
      <c r="I11" s="732">
        <v>0.93867625214198014</v>
      </c>
      <c r="J11" s="733" t="s">
        <v>1</v>
      </c>
    </row>
    <row r="12" spans="1:10" ht="14.4" customHeight="1" x14ac:dyDescent="0.3">
      <c r="A12" s="729" t="s">
        <v>581</v>
      </c>
      <c r="B12" s="730" t="s">
        <v>2143</v>
      </c>
      <c r="C12" s="731">
        <v>90.417560000000009</v>
      </c>
      <c r="D12" s="731">
        <v>104.18916</v>
      </c>
      <c r="E12" s="731"/>
      <c r="F12" s="731">
        <v>82.500039999999998</v>
      </c>
      <c r="G12" s="731">
        <v>99.99999511718751</v>
      </c>
      <c r="H12" s="731">
        <v>-17.499955117187511</v>
      </c>
      <c r="I12" s="732">
        <v>0.8250004402832245</v>
      </c>
      <c r="J12" s="733" t="s">
        <v>1</v>
      </c>
    </row>
    <row r="13" spans="1:10" ht="14.4" customHeight="1" x14ac:dyDescent="0.3">
      <c r="A13" s="729" t="s">
        <v>581</v>
      </c>
      <c r="B13" s="730" t="s">
        <v>2144</v>
      </c>
      <c r="C13" s="731">
        <v>170.25243</v>
      </c>
      <c r="D13" s="731">
        <v>185.03591</v>
      </c>
      <c r="E13" s="731"/>
      <c r="F13" s="731">
        <v>82.128169999999997</v>
      </c>
      <c r="G13" s="731">
        <v>166.66667187499999</v>
      </c>
      <c r="H13" s="731">
        <v>-84.538501874999994</v>
      </c>
      <c r="I13" s="732">
        <v>0.49276900460096862</v>
      </c>
      <c r="J13" s="733" t="s">
        <v>1</v>
      </c>
    </row>
    <row r="14" spans="1:10" ht="14.4" customHeight="1" x14ac:dyDescent="0.3">
      <c r="A14" s="729" t="s">
        <v>581</v>
      </c>
      <c r="B14" s="730" t="s">
        <v>2145</v>
      </c>
      <c r="C14" s="731">
        <v>42.296660000000003</v>
      </c>
      <c r="D14" s="731">
        <v>98.346800000000016</v>
      </c>
      <c r="E14" s="731"/>
      <c r="F14" s="731">
        <v>58.940190000000001</v>
      </c>
      <c r="G14" s="731">
        <v>85.000002807617207</v>
      </c>
      <c r="H14" s="731">
        <v>-26.059812807617206</v>
      </c>
      <c r="I14" s="732">
        <v>0.69341397709598807</v>
      </c>
      <c r="J14" s="733" t="s">
        <v>1</v>
      </c>
    </row>
    <row r="15" spans="1:10" ht="14.4" customHeight="1" x14ac:dyDescent="0.3">
      <c r="A15" s="729" t="s">
        <v>581</v>
      </c>
      <c r="B15" s="730" t="s">
        <v>2146</v>
      </c>
      <c r="C15" s="731">
        <v>70.132599999999996</v>
      </c>
      <c r="D15" s="731">
        <v>56.851769999999988</v>
      </c>
      <c r="E15" s="731"/>
      <c r="F15" s="731">
        <v>78.281100000000009</v>
      </c>
      <c r="G15" s="731">
        <v>66.666668090820309</v>
      </c>
      <c r="H15" s="731">
        <v>11.6144319091797</v>
      </c>
      <c r="I15" s="732">
        <v>1.17421647491603</v>
      </c>
      <c r="J15" s="733" t="s">
        <v>1</v>
      </c>
    </row>
    <row r="16" spans="1:10" ht="14.4" customHeight="1" x14ac:dyDescent="0.3">
      <c r="A16" s="729" t="s">
        <v>581</v>
      </c>
      <c r="B16" s="730" t="s">
        <v>2147</v>
      </c>
      <c r="C16" s="731">
        <v>8.9317399999999996</v>
      </c>
      <c r="D16" s="731">
        <v>8.6152000000000015</v>
      </c>
      <c r="E16" s="731"/>
      <c r="F16" s="731">
        <v>8.6152000000000015</v>
      </c>
      <c r="G16" s="731">
        <v>6.6666665039062503</v>
      </c>
      <c r="H16" s="731">
        <v>1.9485334960937513</v>
      </c>
      <c r="I16" s="732">
        <v>1.2922800315498055</v>
      </c>
      <c r="J16" s="733" t="s">
        <v>1</v>
      </c>
    </row>
    <row r="17" spans="1:10" ht="14.4" customHeight="1" x14ac:dyDescent="0.3">
      <c r="A17" s="729" t="s">
        <v>581</v>
      </c>
      <c r="B17" s="730" t="s">
        <v>2148</v>
      </c>
      <c r="C17" s="731">
        <v>5.5547900000000006</v>
      </c>
      <c r="D17" s="731">
        <v>4.3403400000000003</v>
      </c>
      <c r="E17" s="731"/>
      <c r="F17" s="731">
        <v>5.2727599999999999</v>
      </c>
      <c r="G17" s="731">
        <v>7.5000002288818362</v>
      </c>
      <c r="H17" s="731">
        <v>-2.2272402288818363</v>
      </c>
      <c r="I17" s="732">
        <v>0.70303464521175196</v>
      </c>
      <c r="J17" s="733" t="s">
        <v>1</v>
      </c>
    </row>
    <row r="18" spans="1:10" ht="14.4" customHeight="1" x14ac:dyDescent="0.3">
      <c r="A18" s="729" t="s">
        <v>581</v>
      </c>
      <c r="B18" s="730" t="s">
        <v>2149</v>
      </c>
      <c r="C18" s="731">
        <v>48.4</v>
      </c>
      <c r="D18" s="731">
        <v>28.193000000000001</v>
      </c>
      <c r="E18" s="731"/>
      <c r="F18" s="731">
        <v>24.2</v>
      </c>
      <c r="G18" s="731">
        <v>37.5</v>
      </c>
      <c r="H18" s="731">
        <v>-13.3</v>
      </c>
      <c r="I18" s="732">
        <v>0.64533333333333331</v>
      </c>
      <c r="J18" s="733" t="s">
        <v>1</v>
      </c>
    </row>
    <row r="19" spans="1:10" ht="14.4" customHeight="1" x14ac:dyDescent="0.3">
      <c r="A19" s="729" t="s">
        <v>581</v>
      </c>
      <c r="B19" s="730" t="s">
        <v>591</v>
      </c>
      <c r="C19" s="731">
        <v>8596.105440000003</v>
      </c>
      <c r="D19" s="731">
        <v>8623.7728100000022</v>
      </c>
      <c r="E19" s="731"/>
      <c r="F19" s="731">
        <v>9586.1520399999972</v>
      </c>
      <c r="G19" s="731">
        <v>7248.0000844306951</v>
      </c>
      <c r="H19" s="731">
        <v>2338.1519555693021</v>
      </c>
      <c r="I19" s="732">
        <v>1.3225927053438984</v>
      </c>
      <c r="J19" s="733" t="s">
        <v>592</v>
      </c>
    </row>
    <row r="21" spans="1:10" ht="14.4" customHeight="1" x14ac:dyDescent="0.3">
      <c r="A21" s="729" t="s">
        <v>581</v>
      </c>
      <c r="B21" s="730" t="s">
        <v>582</v>
      </c>
      <c r="C21" s="731" t="s">
        <v>583</v>
      </c>
      <c r="D21" s="731" t="s">
        <v>583</v>
      </c>
      <c r="E21" s="731"/>
      <c r="F21" s="731" t="s">
        <v>583</v>
      </c>
      <c r="G21" s="731" t="s">
        <v>583</v>
      </c>
      <c r="H21" s="731" t="s">
        <v>583</v>
      </c>
      <c r="I21" s="732" t="s">
        <v>583</v>
      </c>
      <c r="J21" s="733" t="s">
        <v>73</v>
      </c>
    </row>
    <row r="22" spans="1:10" ht="14.4" customHeight="1" x14ac:dyDescent="0.3">
      <c r="A22" s="729" t="s">
        <v>593</v>
      </c>
      <c r="B22" s="730" t="s">
        <v>594</v>
      </c>
      <c r="C22" s="731" t="s">
        <v>583</v>
      </c>
      <c r="D22" s="731" t="s">
        <v>583</v>
      </c>
      <c r="E22" s="731"/>
      <c r="F22" s="731" t="s">
        <v>583</v>
      </c>
      <c r="G22" s="731" t="s">
        <v>583</v>
      </c>
      <c r="H22" s="731" t="s">
        <v>583</v>
      </c>
      <c r="I22" s="732" t="s">
        <v>583</v>
      </c>
      <c r="J22" s="733" t="s">
        <v>0</v>
      </c>
    </row>
    <row r="23" spans="1:10" ht="14.4" customHeight="1" x14ac:dyDescent="0.3">
      <c r="A23" s="729" t="s">
        <v>593</v>
      </c>
      <c r="B23" s="730" t="s">
        <v>2140</v>
      </c>
      <c r="C23" s="731">
        <v>1.28139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583</v>
      </c>
      <c r="J23" s="733" t="s">
        <v>1</v>
      </c>
    </row>
    <row r="24" spans="1:10" ht="14.4" customHeight="1" x14ac:dyDescent="0.3">
      <c r="A24" s="729" t="s">
        <v>593</v>
      </c>
      <c r="B24" s="730" t="s">
        <v>2141</v>
      </c>
      <c r="C24" s="731">
        <v>21.963050000000003</v>
      </c>
      <c r="D24" s="731">
        <v>14.72841</v>
      </c>
      <c r="E24" s="731"/>
      <c r="F24" s="731">
        <v>17.37058</v>
      </c>
      <c r="G24" s="731">
        <v>24</v>
      </c>
      <c r="H24" s="731">
        <v>-6.6294199999999996</v>
      </c>
      <c r="I24" s="732">
        <v>0.72377416666666672</v>
      </c>
      <c r="J24" s="733" t="s">
        <v>1</v>
      </c>
    </row>
    <row r="25" spans="1:10" ht="14.4" customHeight="1" x14ac:dyDescent="0.3">
      <c r="A25" s="729" t="s">
        <v>593</v>
      </c>
      <c r="B25" s="730" t="s">
        <v>2142</v>
      </c>
      <c r="C25" s="731">
        <v>20.005010000000002</v>
      </c>
      <c r="D25" s="731">
        <v>21.713800000000003</v>
      </c>
      <c r="E25" s="731"/>
      <c r="F25" s="731">
        <v>24.278639999999999</v>
      </c>
      <c r="G25" s="731">
        <v>20</v>
      </c>
      <c r="H25" s="731">
        <v>4.2786399999999993</v>
      </c>
      <c r="I25" s="732">
        <v>1.213932</v>
      </c>
      <c r="J25" s="733" t="s">
        <v>1</v>
      </c>
    </row>
    <row r="26" spans="1:10" ht="14.4" customHeight="1" x14ac:dyDescent="0.3">
      <c r="A26" s="729" t="s">
        <v>593</v>
      </c>
      <c r="B26" s="730" t="s">
        <v>2143</v>
      </c>
      <c r="C26" s="731">
        <v>5.7149999999999999</v>
      </c>
      <c r="D26" s="731">
        <v>3.6789999999999998</v>
      </c>
      <c r="E26" s="731"/>
      <c r="F26" s="731">
        <v>0</v>
      </c>
      <c r="G26" s="731">
        <v>5</v>
      </c>
      <c r="H26" s="731">
        <v>-5</v>
      </c>
      <c r="I26" s="732">
        <v>0</v>
      </c>
      <c r="J26" s="733" t="s">
        <v>1</v>
      </c>
    </row>
    <row r="27" spans="1:10" ht="14.4" customHeight="1" x14ac:dyDescent="0.3">
      <c r="A27" s="729" t="s">
        <v>593</v>
      </c>
      <c r="B27" s="730" t="s">
        <v>2145</v>
      </c>
      <c r="C27" s="731">
        <v>1.153</v>
      </c>
      <c r="D27" s="731">
        <v>1.3009999999999999</v>
      </c>
      <c r="E27" s="731"/>
      <c r="F27" s="731">
        <v>0.98</v>
      </c>
      <c r="G27" s="731">
        <v>1</v>
      </c>
      <c r="H27" s="731">
        <v>-2.0000000000000018E-2</v>
      </c>
      <c r="I27" s="732">
        <v>0.98</v>
      </c>
      <c r="J27" s="733" t="s">
        <v>1</v>
      </c>
    </row>
    <row r="28" spans="1:10" ht="14.4" customHeight="1" x14ac:dyDescent="0.3">
      <c r="A28" s="729" t="s">
        <v>593</v>
      </c>
      <c r="B28" s="730" t="s">
        <v>2146</v>
      </c>
      <c r="C28" s="731">
        <v>4.0860000000000003</v>
      </c>
      <c r="D28" s="731">
        <v>2.8821999999999997</v>
      </c>
      <c r="E28" s="731"/>
      <c r="F28" s="731">
        <v>5.2823000000000002</v>
      </c>
      <c r="G28" s="731">
        <v>4</v>
      </c>
      <c r="H28" s="731">
        <v>1.2823000000000002</v>
      </c>
      <c r="I28" s="732">
        <v>1.3205750000000001</v>
      </c>
      <c r="J28" s="733" t="s">
        <v>1</v>
      </c>
    </row>
    <row r="29" spans="1:10" ht="14.4" customHeight="1" x14ac:dyDescent="0.3">
      <c r="A29" s="729" t="s">
        <v>593</v>
      </c>
      <c r="B29" s="730" t="s">
        <v>595</v>
      </c>
      <c r="C29" s="731">
        <v>54.203450000000011</v>
      </c>
      <c r="D29" s="731">
        <v>44.304410000000004</v>
      </c>
      <c r="E29" s="731"/>
      <c r="F29" s="731">
        <v>47.911519999999996</v>
      </c>
      <c r="G29" s="731">
        <v>54</v>
      </c>
      <c r="H29" s="731">
        <v>-6.0884800000000041</v>
      </c>
      <c r="I29" s="732">
        <v>0.88725037037037024</v>
      </c>
      <c r="J29" s="733" t="s">
        <v>596</v>
      </c>
    </row>
    <row r="30" spans="1:10" ht="14.4" customHeight="1" x14ac:dyDescent="0.3">
      <c r="A30" s="729" t="s">
        <v>583</v>
      </c>
      <c r="B30" s="730" t="s">
        <v>583</v>
      </c>
      <c r="C30" s="731" t="s">
        <v>583</v>
      </c>
      <c r="D30" s="731" t="s">
        <v>583</v>
      </c>
      <c r="E30" s="731"/>
      <c r="F30" s="731" t="s">
        <v>583</v>
      </c>
      <c r="G30" s="731" t="s">
        <v>583</v>
      </c>
      <c r="H30" s="731" t="s">
        <v>583</v>
      </c>
      <c r="I30" s="732" t="s">
        <v>583</v>
      </c>
      <c r="J30" s="733" t="s">
        <v>597</v>
      </c>
    </row>
    <row r="31" spans="1:10" ht="14.4" customHeight="1" x14ac:dyDescent="0.3">
      <c r="A31" s="729" t="s">
        <v>598</v>
      </c>
      <c r="B31" s="730" t="s">
        <v>599</v>
      </c>
      <c r="C31" s="731" t="s">
        <v>583</v>
      </c>
      <c r="D31" s="731" t="s">
        <v>583</v>
      </c>
      <c r="E31" s="731"/>
      <c r="F31" s="731" t="s">
        <v>583</v>
      </c>
      <c r="G31" s="731" t="s">
        <v>583</v>
      </c>
      <c r="H31" s="731" t="s">
        <v>583</v>
      </c>
      <c r="I31" s="732" t="s">
        <v>583</v>
      </c>
      <c r="J31" s="733" t="s">
        <v>0</v>
      </c>
    </row>
    <row r="32" spans="1:10" ht="14.4" customHeight="1" x14ac:dyDescent="0.3">
      <c r="A32" s="729" t="s">
        <v>598</v>
      </c>
      <c r="B32" s="730" t="s">
        <v>2140</v>
      </c>
      <c r="C32" s="731">
        <v>0.29436000000000001</v>
      </c>
      <c r="D32" s="731">
        <v>0</v>
      </c>
      <c r="E32" s="731"/>
      <c r="F32" s="731">
        <v>0</v>
      </c>
      <c r="G32" s="731">
        <v>0</v>
      </c>
      <c r="H32" s="731">
        <v>0</v>
      </c>
      <c r="I32" s="732" t="s">
        <v>583</v>
      </c>
      <c r="J32" s="733" t="s">
        <v>1</v>
      </c>
    </row>
    <row r="33" spans="1:10" ht="14.4" customHeight="1" x14ac:dyDescent="0.3">
      <c r="A33" s="729" t="s">
        <v>598</v>
      </c>
      <c r="B33" s="730" t="s">
        <v>2141</v>
      </c>
      <c r="C33" s="731">
        <v>45.47464999999999</v>
      </c>
      <c r="D33" s="731">
        <v>33.346400000000003</v>
      </c>
      <c r="E33" s="731"/>
      <c r="F33" s="731">
        <v>39.75665</v>
      </c>
      <c r="G33" s="731">
        <v>37</v>
      </c>
      <c r="H33" s="731">
        <v>2.7566500000000005</v>
      </c>
      <c r="I33" s="732">
        <v>1.074504054054054</v>
      </c>
      <c r="J33" s="733" t="s">
        <v>1</v>
      </c>
    </row>
    <row r="34" spans="1:10" ht="14.4" customHeight="1" x14ac:dyDescent="0.3">
      <c r="A34" s="729" t="s">
        <v>598</v>
      </c>
      <c r="B34" s="730" t="s">
        <v>2142</v>
      </c>
      <c r="C34" s="731">
        <v>20.605700000000002</v>
      </c>
      <c r="D34" s="731">
        <v>28.669</v>
      </c>
      <c r="E34" s="731"/>
      <c r="F34" s="731">
        <v>24.11758</v>
      </c>
      <c r="G34" s="731">
        <v>32</v>
      </c>
      <c r="H34" s="731">
        <v>-7.8824199999999998</v>
      </c>
      <c r="I34" s="732">
        <v>0.75367437500000001</v>
      </c>
      <c r="J34" s="733" t="s">
        <v>1</v>
      </c>
    </row>
    <row r="35" spans="1:10" ht="14.4" customHeight="1" x14ac:dyDescent="0.3">
      <c r="A35" s="729" t="s">
        <v>598</v>
      </c>
      <c r="B35" s="730" t="s">
        <v>2143</v>
      </c>
      <c r="C35" s="731">
        <v>10.608000000000001</v>
      </c>
      <c r="D35" s="731">
        <v>15.250599999999999</v>
      </c>
      <c r="E35" s="731"/>
      <c r="F35" s="731">
        <v>16.256</v>
      </c>
      <c r="G35" s="731">
        <v>19</v>
      </c>
      <c r="H35" s="731">
        <v>-2.7439999999999998</v>
      </c>
      <c r="I35" s="732">
        <v>0.85557894736842111</v>
      </c>
      <c r="J35" s="733" t="s">
        <v>1</v>
      </c>
    </row>
    <row r="36" spans="1:10" ht="14.4" customHeight="1" x14ac:dyDescent="0.3">
      <c r="A36" s="729" t="s">
        <v>598</v>
      </c>
      <c r="B36" s="730" t="s">
        <v>2145</v>
      </c>
      <c r="C36" s="731">
        <v>0.71699999999999997</v>
      </c>
      <c r="D36" s="731">
        <v>0.68400000000000005</v>
      </c>
      <c r="E36" s="731"/>
      <c r="F36" s="731">
        <v>0.93500000000000005</v>
      </c>
      <c r="G36" s="731">
        <v>1</v>
      </c>
      <c r="H36" s="731">
        <v>-6.4999999999999947E-2</v>
      </c>
      <c r="I36" s="732">
        <v>0.93500000000000005</v>
      </c>
      <c r="J36" s="733" t="s">
        <v>1</v>
      </c>
    </row>
    <row r="37" spans="1:10" ht="14.4" customHeight="1" x14ac:dyDescent="0.3">
      <c r="A37" s="729" t="s">
        <v>598</v>
      </c>
      <c r="B37" s="730" t="s">
        <v>2146</v>
      </c>
      <c r="C37" s="731">
        <v>3.8639999999999999</v>
      </c>
      <c r="D37" s="731">
        <v>3.3898099999999998</v>
      </c>
      <c r="E37" s="731"/>
      <c r="F37" s="731">
        <v>3.8058000000000001</v>
      </c>
      <c r="G37" s="731">
        <v>3</v>
      </c>
      <c r="H37" s="731">
        <v>0.80580000000000007</v>
      </c>
      <c r="I37" s="732">
        <v>1.2685999999999999</v>
      </c>
      <c r="J37" s="733" t="s">
        <v>1</v>
      </c>
    </row>
    <row r="38" spans="1:10" ht="14.4" customHeight="1" x14ac:dyDescent="0.3">
      <c r="A38" s="729" t="s">
        <v>598</v>
      </c>
      <c r="B38" s="730" t="s">
        <v>2148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583</v>
      </c>
      <c r="J38" s="733" t="s">
        <v>1</v>
      </c>
    </row>
    <row r="39" spans="1:10" ht="14.4" customHeight="1" x14ac:dyDescent="0.3">
      <c r="A39" s="729" t="s">
        <v>598</v>
      </c>
      <c r="B39" s="730" t="s">
        <v>600</v>
      </c>
      <c r="C39" s="731">
        <v>81.56371</v>
      </c>
      <c r="D39" s="731">
        <v>81.339809999999986</v>
      </c>
      <c r="E39" s="731"/>
      <c r="F39" s="731">
        <v>84.871030000000005</v>
      </c>
      <c r="G39" s="731">
        <v>93</v>
      </c>
      <c r="H39" s="731">
        <v>-8.1289699999999954</v>
      </c>
      <c r="I39" s="732">
        <v>0.91259172043010761</v>
      </c>
      <c r="J39" s="733" t="s">
        <v>596</v>
      </c>
    </row>
    <row r="40" spans="1:10" ht="14.4" customHeight="1" x14ac:dyDescent="0.3">
      <c r="A40" s="729" t="s">
        <v>583</v>
      </c>
      <c r="B40" s="730" t="s">
        <v>583</v>
      </c>
      <c r="C40" s="731" t="s">
        <v>583</v>
      </c>
      <c r="D40" s="731" t="s">
        <v>583</v>
      </c>
      <c r="E40" s="731"/>
      <c r="F40" s="731" t="s">
        <v>583</v>
      </c>
      <c r="G40" s="731" t="s">
        <v>583</v>
      </c>
      <c r="H40" s="731" t="s">
        <v>583</v>
      </c>
      <c r="I40" s="732" t="s">
        <v>583</v>
      </c>
      <c r="J40" s="733" t="s">
        <v>597</v>
      </c>
    </row>
    <row r="41" spans="1:10" ht="14.4" customHeight="1" x14ac:dyDescent="0.3">
      <c r="A41" s="729" t="s">
        <v>601</v>
      </c>
      <c r="B41" s="730" t="s">
        <v>602</v>
      </c>
      <c r="C41" s="731" t="s">
        <v>583</v>
      </c>
      <c r="D41" s="731" t="s">
        <v>583</v>
      </c>
      <c r="E41" s="731"/>
      <c r="F41" s="731" t="s">
        <v>583</v>
      </c>
      <c r="G41" s="731" t="s">
        <v>583</v>
      </c>
      <c r="H41" s="731" t="s">
        <v>583</v>
      </c>
      <c r="I41" s="732" t="s">
        <v>583</v>
      </c>
      <c r="J41" s="733" t="s">
        <v>0</v>
      </c>
    </row>
    <row r="42" spans="1:10" ht="14.4" customHeight="1" x14ac:dyDescent="0.3">
      <c r="A42" s="729" t="s">
        <v>601</v>
      </c>
      <c r="B42" s="730" t="s">
        <v>2140</v>
      </c>
      <c r="C42" s="731">
        <v>0.58874000000000004</v>
      </c>
      <c r="D42" s="731">
        <v>0.5887</v>
      </c>
      <c r="E42" s="731"/>
      <c r="F42" s="731">
        <v>1.4718199999999999</v>
      </c>
      <c r="G42" s="731">
        <v>1</v>
      </c>
      <c r="H42" s="731">
        <v>0.47181999999999991</v>
      </c>
      <c r="I42" s="732">
        <v>1.4718199999999999</v>
      </c>
      <c r="J42" s="733" t="s">
        <v>1</v>
      </c>
    </row>
    <row r="43" spans="1:10" ht="14.4" customHeight="1" x14ac:dyDescent="0.3">
      <c r="A43" s="729" t="s">
        <v>601</v>
      </c>
      <c r="B43" s="730" t="s">
        <v>2141</v>
      </c>
      <c r="C43" s="731">
        <v>18.422789999999999</v>
      </c>
      <c r="D43" s="731">
        <v>12.311909999999999</v>
      </c>
      <c r="E43" s="731"/>
      <c r="F43" s="731">
        <v>3.2554600000000002</v>
      </c>
      <c r="G43" s="731">
        <v>18</v>
      </c>
      <c r="H43" s="731">
        <v>-14.744540000000001</v>
      </c>
      <c r="I43" s="732">
        <v>0.1808588888888889</v>
      </c>
      <c r="J43" s="733" t="s">
        <v>1</v>
      </c>
    </row>
    <row r="44" spans="1:10" ht="14.4" customHeight="1" x14ac:dyDescent="0.3">
      <c r="A44" s="729" t="s">
        <v>601</v>
      </c>
      <c r="B44" s="730" t="s">
        <v>2142</v>
      </c>
      <c r="C44" s="731">
        <v>12.505300000000002</v>
      </c>
      <c r="D44" s="731">
        <v>11.964120000000001</v>
      </c>
      <c r="E44" s="731"/>
      <c r="F44" s="731">
        <v>12.203650000000001</v>
      </c>
      <c r="G44" s="731">
        <v>19</v>
      </c>
      <c r="H44" s="731">
        <v>-6.7963499999999986</v>
      </c>
      <c r="I44" s="732">
        <v>0.64229736842105267</v>
      </c>
      <c r="J44" s="733" t="s">
        <v>1</v>
      </c>
    </row>
    <row r="45" spans="1:10" ht="14.4" customHeight="1" x14ac:dyDescent="0.3">
      <c r="A45" s="729" t="s">
        <v>601</v>
      </c>
      <c r="B45" s="730" t="s">
        <v>2143</v>
      </c>
      <c r="C45" s="731">
        <v>4.9020000000000001</v>
      </c>
      <c r="D45" s="731">
        <v>12.204000000000001</v>
      </c>
      <c r="E45" s="731"/>
      <c r="F45" s="731">
        <v>14.231</v>
      </c>
      <c r="G45" s="731">
        <v>12</v>
      </c>
      <c r="H45" s="731">
        <v>2.2309999999999999</v>
      </c>
      <c r="I45" s="732">
        <v>1.1859166666666667</v>
      </c>
      <c r="J45" s="733" t="s">
        <v>1</v>
      </c>
    </row>
    <row r="46" spans="1:10" ht="14.4" customHeight="1" x14ac:dyDescent="0.3">
      <c r="A46" s="729" t="s">
        <v>601</v>
      </c>
      <c r="B46" s="730" t="s">
        <v>2145</v>
      </c>
      <c r="C46" s="731">
        <v>0.70899999999999996</v>
      </c>
      <c r="D46" s="731">
        <v>0.88200000000000001</v>
      </c>
      <c r="E46" s="731"/>
      <c r="F46" s="731">
        <v>0.72199999999999998</v>
      </c>
      <c r="G46" s="731">
        <v>1</v>
      </c>
      <c r="H46" s="731">
        <v>-0.27800000000000002</v>
      </c>
      <c r="I46" s="732">
        <v>0.72199999999999998</v>
      </c>
      <c r="J46" s="733" t="s">
        <v>1</v>
      </c>
    </row>
    <row r="47" spans="1:10" ht="14.4" customHeight="1" x14ac:dyDescent="0.3">
      <c r="A47" s="729" t="s">
        <v>601</v>
      </c>
      <c r="B47" s="730" t="s">
        <v>2146</v>
      </c>
      <c r="C47" s="731">
        <v>0.55200000000000005</v>
      </c>
      <c r="D47" s="731">
        <v>1.6559999999999999</v>
      </c>
      <c r="E47" s="731"/>
      <c r="F47" s="731">
        <v>2.516</v>
      </c>
      <c r="G47" s="731">
        <v>2</v>
      </c>
      <c r="H47" s="731">
        <v>0.51600000000000001</v>
      </c>
      <c r="I47" s="732">
        <v>1.258</v>
      </c>
      <c r="J47" s="733" t="s">
        <v>1</v>
      </c>
    </row>
    <row r="48" spans="1:10" ht="14.4" customHeight="1" x14ac:dyDescent="0.3">
      <c r="A48" s="729" t="s">
        <v>601</v>
      </c>
      <c r="B48" s="730" t="s">
        <v>2147</v>
      </c>
      <c r="C48" s="731">
        <v>8.9317399999999996</v>
      </c>
      <c r="D48" s="731">
        <v>0</v>
      </c>
      <c r="E48" s="731"/>
      <c r="F48" s="731">
        <v>0</v>
      </c>
      <c r="G48" s="731">
        <v>0</v>
      </c>
      <c r="H48" s="731">
        <v>0</v>
      </c>
      <c r="I48" s="732" t="s">
        <v>583</v>
      </c>
      <c r="J48" s="733" t="s">
        <v>1</v>
      </c>
    </row>
    <row r="49" spans="1:10" ht="14.4" customHeight="1" x14ac:dyDescent="0.3">
      <c r="A49" s="729" t="s">
        <v>601</v>
      </c>
      <c r="B49" s="730" t="s">
        <v>603</v>
      </c>
      <c r="C49" s="731">
        <v>46.61157</v>
      </c>
      <c r="D49" s="731">
        <v>39.606729999999999</v>
      </c>
      <c r="E49" s="731"/>
      <c r="F49" s="731">
        <v>34.399930000000005</v>
      </c>
      <c r="G49" s="731">
        <v>52</v>
      </c>
      <c r="H49" s="731">
        <v>-17.600069999999995</v>
      </c>
      <c r="I49" s="732">
        <v>0.66153711538461546</v>
      </c>
      <c r="J49" s="733" t="s">
        <v>596</v>
      </c>
    </row>
    <row r="50" spans="1:10" ht="14.4" customHeight="1" x14ac:dyDescent="0.3">
      <c r="A50" s="729" t="s">
        <v>583</v>
      </c>
      <c r="B50" s="730" t="s">
        <v>583</v>
      </c>
      <c r="C50" s="731" t="s">
        <v>583</v>
      </c>
      <c r="D50" s="731" t="s">
        <v>583</v>
      </c>
      <c r="E50" s="731"/>
      <c r="F50" s="731" t="s">
        <v>583</v>
      </c>
      <c r="G50" s="731" t="s">
        <v>583</v>
      </c>
      <c r="H50" s="731" t="s">
        <v>583</v>
      </c>
      <c r="I50" s="732" t="s">
        <v>583</v>
      </c>
      <c r="J50" s="733" t="s">
        <v>597</v>
      </c>
    </row>
    <row r="51" spans="1:10" ht="14.4" customHeight="1" x14ac:dyDescent="0.3">
      <c r="A51" s="729" t="s">
        <v>604</v>
      </c>
      <c r="B51" s="730" t="s">
        <v>605</v>
      </c>
      <c r="C51" s="731" t="s">
        <v>583</v>
      </c>
      <c r="D51" s="731" t="s">
        <v>583</v>
      </c>
      <c r="E51" s="731"/>
      <c r="F51" s="731" t="s">
        <v>583</v>
      </c>
      <c r="G51" s="731" t="s">
        <v>583</v>
      </c>
      <c r="H51" s="731" t="s">
        <v>583</v>
      </c>
      <c r="I51" s="732" t="s">
        <v>583</v>
      </c>
      <c r="J51" s="733" t="s">
        <v>0</v>
      </c>
    </row>
    <row r="52" spans="1:10" ht="14.4" customHeight="1" x14ac:dyDescent="0.3">
      <c r="A52" s="729" t="s">
        <v>604</v>
      </c>
      <c r="B52" s="730" t="s">
        <v>2141</v>
      </c>
      <c r="C52" s="731">
        <v>14.50197</v>
      </c>
      <c r="D52" s="731">
        <v>19.035019999999999</v>
      </c>
      <c r="E52" s="731"/>
      <c r="F52" s="731">
        <v>24.764189999999999</v>
      </c>
      <c r="G52" s="731">
        <v>23</v>
      </c>
      <c r="H52" s="731">
        <v>1.7641899999999993</v>
      </c>
      <c r="I52" s="732">
        <v>1.0767039130434781</v>
      </c>
      <c r="J52" s="733" t="s">
        <v>1</v>
      </c>
    </row>
    <row r="53" spans="1:10" ht="14.4" customHeight="1" x14ac:dyDescent="0.3">
      <c r="A53" s="729" t="s">
        <v>604</v>
      </c>
      <c r="B53" s="730" t="s">
        <v>2142</v>
      </c>
      <c r="C53" s="731">
        <v>6.6806000000000001</v>
      </c>
      <c r="D53" s="731">
        <v>5.9366000000000003</v>
      </c>
      <c r="E53" s="731"/>
      <c r="F53" s="731">
        <v>11.002940000000001</v>
      </c>
      <c r="G53" s="731">
        <v>10</v>
      </c>
      <c r="H53" s="731">
        <v>1.0029400000000006</v>
      </c>
      <c r="I53" s="732">
        <v>1.1002940000000001</v>
      </c>
      <c r="J53" s="733" t="s">
        <v>1</v>
      </c>
    </row>
    <row r="54" spans="1:10" ht="14.4" customHeight="1" x14ac:dyDescent="0.3">
      <c r="A54" s="729" t="s">
        <v>604</v>
      </c>
      <c r="B54" s="730" t="s">
        <v>2145</v>
      </c>
      <c r="C54" s="731">
        <v>0.80700000000000005</v>
      </c>
      <c r="D54" s="731">
        <v>1.1399999999999999</v>
      </c>
      <c r="E54" s="731"/>
      <c r="F54" s="731">
        <v>2.1794900000000004</v>
      </c>
      <c r="G54" s="731">
        <v>2</v>
      </c>
      <c r="H54" s="731">
        <v>0.17949000000000037</v>
      </c>
      <c r="I54" s="732">
        <v>1.0897450000000002</v>
      </c>
      <c r="J54" s="733" t="s">
        <v>1</v>
      </c>
    </row>
    <row r="55" spans="1:10" ht="14.4" customHeight="1" x14ac:dyDescent="0.3">
      <c r="A55" s="729" t="s">
        <v>604</v>
      </c>
      <c r="B55" s="730" t="s">
        <v>2146</v>
      </c>
      <c r="C55" s="731">
        <v>6.9</v>
      </c>
      <c r="D55" s="731">
        <v>4.056</v>
      </c>
      <c r="E55" s="731"/>
      <c r="F55" s="731">
        <v>3.78</v>
      </c>
      <c r="G55" s="731">
        <v>8</v>
      </c>
      <c r="H55" s="731">
        <v>-4.2200000000000006</v>
      </c>
      <c r="I55" s="732">
        <v>0.47249999999999998</v>
      </c>
      <c r="J55" s="733" t="s">
        <v>1</v>
      </c>
    </row>
    <row r="56" spans="1:10" ht="14.4" customHeight="1" x14ac:dyDescent="0.3">
      <c r="A56" s="729" t="s">
        <v>604</v>
      </c>
      <c r="B56" s="730" t="s">
        <v>606</v>
      </c>
      <c r="C56" s="731">
        <v>28.889569999999999</v>
      </c>
      <c r="D56" s="731">
        <v>30.167620000000003</v>
      </c>
      <c r="E56" s="731"/>
      <c r="F56" s="731">
        <v>41.726620000000004</v>
      </c>
      <c r="G56" s="731">
        <v>43</v>
      </c>
      <c r="H56" s="731">
        <v>-1.273379999999996</v>
      </c>
      <c r="I56" s="732">
        <v>0.97038651162790712</v>
      </c>
      <c r="J56" s="733" t="s">
        <v>596</v>
      </c>
    </row>
    <row r="57" spans="1:10" ht="14.4" customHeight="1" x14ac:dyDescent="0.3">
      <c r="A57" s="729" t="s">
        <v>583</v>
      </c>
      <c r="B57" s="730" t="s">
        <v>583</v>
      </c>
      <c r="C57" s="731" t="s">
        <v>583</v>
      </c>
      <c r="D57" s="731" t="s">
        <v>583</v>
      </c>
      <c r="E57" s="731"/>
      <c r="F57" s="731" t="s">
        <v>583</v>
      </c>
      <c r="G57" s="731" t="s">
        <v>583</v>
      </c>
      <c r="H57" s="731" t="s">
        <v>583</v>
      </c>
      <c r="I57" s="732" t="s">
        <v>583</v>
      </c>
      <c r="J57" s="733" t="s">
        <v>597</v>
      </c>
    </row>
    <row r="58" spans="1:10" ht="14.4" customHeight="1" x14ac:dyDescent="0.3">
      <c r="A58" s="729" t="s">
        <v>607</v>
      </c>
      <c r="B58" s="730" t="s">
        <v>608</v>
      </c>
      <c r="C58" s="731" t="s">
        <v>583</v>
      </c>
      <c r="D58" s="731" t="s">
        <v>583</v>
      </c>
      <c r="E58" s="731"/>
      <c r="F58" s="731" t="s">
        <v>583</v>
      </c>
      <c r="G58" s="731" t="s">
        <v>583</v>
      </c>
      <c r="H58" s="731" t="s">
        <v>583</v>
      </c>
      <c r="I58" s="732" t="s">
        <v>583</v>
      </c>
      <c r="J58" s="733" t="s">
        <v>0</v>
      </c>
    </row>
    <row r="59" spans="1:10" ht="14.4" customHeight="1" x14ac:dyDescent="0.3">
      <c r="A59" s="729" t="s">
        <v>607</v>
      </c>
      <c r="B59" s="730" t="s">
        <v>2140</v>
      </c>
      <c r="C59" s="731">
        <v>0.29436000000000001</v>
      </c>
      <c r="D59" s="731">
        <v>0</v>
      </c>
      <c r="E59" s="731"/>
      <c r="F59" s="731">
        <v>0</v>
      </c>
      <c r="G59" s="731">
        <v>0</v>
      </c>
      <c r="H59" s="731">
        <v>0</v>
      </c>
      <c r="I59" s="732" t="s">
        <v>583</v>
      </c>
      <c r="J59" s="733" t="s">
        <v>1</v>
      </c>
    </row>
    <row r="60" spans="1:10" ht="14.4" customHeight="1" x14ac:dyDescent="0.3">
      <c r="A60" s="729" t="s">
        <v>607</v>
      </c>
      <c r="B60" s="730" t="s">
        <v>2141</v>
      </c>
      <c r="C60" s="731">
        <v>30.012160000000005</v>
      </c>
      <c r="D60" s="731">
        <v>30.053189999999994</v>
      </c>
      <c r="E60" s="731"/>
      <c r="F60" s="731">
        <v>23.87482</v>
      </c>
      <c r="G60" s="731">
        <v>25</v>
      </c>
      <c r="H60" s="731">
        <v>-1.1251800000000003</v>
      </c>
      <c r="I60" s="732">
        <v>0.95499279999999998</v>
      </c>
      <c r="J60" s="733" t="s">
        <v>1</v>
      </c>
    </row>
    <row r="61" spans="1:10" ht="14.4" customHeight="1" x14ac:dyDescent="0.3">
      <c r="A61" s="729" t="s">
        <v>607</v>
      </c>
      <c r="B61" s="730" t="s">
        <v>2142</v>
      </c>
      <c r="C61" s="731">
        <v>30.205179999999995</v>
      </c>
      <c r="D61" s="731">
        <v>39.986440000000002</v>
      </c>
      <c r="E61" s="731"/>
      <c r="F61" s="731">
        <v>40.138719999999999</v>
      </c>
      <c r="G61" s="731">
        <v>46</v>
      </c>
      <c r="H61" s="731">
        <v>-5.8612800000000007</v>
      </c>
      <c r="I61" s="732">
        <v>0.87258086956521741</v>
      </c>
      <c r="J61" s="733" t="s">
        <v>1</v>
      </c>
    </row>
    <row r="62" spans="1:10" ht="14.4" customHeight="1" x14ac:dyDescent="0.3">
      <c r="A62" s="729" t="s">
        <v>607</v>
      </c>
      <c r="B62" s="730" t="s">
        <v>2143</v>
      </c>
      <c r="C62" s="731">
        <v>4.8979999999999997</v>
      </c>
      <c r="D62" s="731">
        <v>8.7609999999999992</v>
      </c>
      <c r="E62" s="731"/>
      <c r="F62" s="731">
        <v>9.15</v>
      </c>
      <c r="G62" s="731">
        <v>11</v>
      </c>
      <c r="H62" s="731">
        <v>-1.8499999999999996</v>
      </c>
      <c r="I62" s="732">
        <v>0.8318181818181819</v>
      </c>
      <c r="J62" s="733" t="s">
        <v>1</v>
      </c>
    </row>
    <row r="63" spans="1:10" ht="14.4" customHeight="1" x14ac:dyDescent="0.3">
      <c r="A63" s="729" t="s">
        <v>607</v>
      </c>
      <c r="B63" s="730" t="s">
        <v>2145</v>
      </c>
      <c r="C63" s="731">
        <v>1.496</v>
      </c>
      <c r="D63" s="731">
        <v>1.56</v>
      </c>
      <c r="E63" s="731"/>
      <c r="F63" s="731">
        <v>1.6579999999999999</v>
      </c>
      <c r="G63" s="731">
        <v>2</v>
      </c>
      <c r="H63" s="731">
        <v>-0.34200000000000008</v>
      </c>
      <c r="I63" s="732">
        <v>0.82899999999999996</v>
      </c>
      <c r="J63" s="733" t="s">
        <v>1</v>
      </c>
    </row>
    <row r="64" spans="1:10" ht="14.4" customHeight="1" x14ac:dyDescent="0.3">
      <c r="A64" s="729" t="s">
        <v>607</v>
      </c>
      <c r="B64" s="730" t="s">
        <v>2146</v>
      </c>
      <c r="C64" s="731">
        <v>4.5540000000000003</v>
      </c>
      <c r="D64" s="731">
        <v>7.62</v>
      </c>
      <c r="E64" s="731"/>
      <c r="F64" s="731">
        <v>6.3</v>
      </c>
      <c r="G64" s="731">
        <v>6</v>
      </c>
      <c r="H64" s="731">
        <v>0.29999999999999982</v>
      </c>
      <c r="I64" s="732">
        <v>1.05</v>
      </c>
      <c r="J64" s="733" t="s">
        <v>1</v>
      </c>
    </row>
    <row r="65" spans="1:10" ht="14.4" customHeight="1" x14ac:dyDescent="0.3">
      <c r="A65" s="729" t="s">
        <v>607</v>
      </c>
      <c r="B65" s="730" t="s">
        <v>2147</v>
      </c>
      <c r="C65" s="731">
        <v>0</v>
      </c>
      <c r="D65" s="731">
        <v>8.6152000000000015</v>
      </c>
      <c r="E65" s="731"/>
      <c r="F65" s="731">
        <v>8.6152000000000015</v>
      </c>
      <c r="G65" s="731">
        <v>7</v>
      </c>
      <c r="H65" s="731">
        <v>1.6152000000000015</v>
      </c>
      <c r="I65" s="732">
        <v>1.2307428571428574</v>
      </c>
      <c r="J65" s="733" t="s">
        <v>1</v>
      </c>
    </row>
    <row r="66" spans="1:10" ht="14.4" customHeight="1" x14ac:dyDescent="0.3">
      <c r="A66" s="729" t="s">
        <v>607</v>
      </c>
      <c r="B66" s="730" t="s">
        <v>2148</v>
      </c>
      <c r="C66" s="731">
        <v>3.4418899999999999</v>
      </c>
      <c r="D66" s="731">
        <v>2.93154</v>
      </c>
      <c r="E66" s="731"/>
      <c r="F66" s="731">
        <v>3.0657700000000001</v>
      </c>
      <c r="G66" s="731">
        <v>4</v>
      </c>
      <c r="H66" s="731">
        <v>-0.93422999999999989</v>
      </c>
      <c r="I66" s="732">
        <v>0.76644250000000003</v>
      </c>
      <c r="J66" s="733" t="s">
        <v>1</v>
      </c>
    </row>
    <row r="67" spans="1:10" ht="14.4" customHeight="1" x14ac:dyDescent="0.3">
      <c r="A67" s="729" t="s">
        <v>607</v>
      </c>
      <c r="B67" s="730" t="s">
        <v>609</v>
      </c>
      <c r="C67" s="731">
        <v>74.901589999999999</v>
      </c>
      <c r="D67" s="731">
        <v>99.527369999999991</v>
      </c>
      <c r="E67" s="731"/>
      <c r="F67" s="731">
        <v>92.802510000000012</v>
      </c>
      <c r="G67" s="731">
        <v>102</v>
      </c>
      <c r="H67" s="731">
        <v>-9.1974899999999877</v>
      </c>
      <c r="I67" s="732">
        <v>0.90982852941176484</v>
      </c>
      <c r="J67" s="733" t="s">
        <v>596</v>
      </c>
    </row>
    <row r="68" spans="1:10" ht="14.4" customHeight="1" x14ac:dyDescent="0.3">
      <c r="A68" s="729" t="s">
        <v>583</v>
      </c>
      <c r="B68" s="730" t="s">
        <v>583</v>
      </c>
      <c r="C68" s="731" t="s">
        <v>583</v>
      </c>
      <c r="D68" s="731" t="s">
        <v>583</v>
      </c>
      <c r="E68" s="731"/>
      <c r="F68" s="731" t="s">
        <v>583</v>
      </c>
      <c r="G68" s="731" t="s">
        <v>583</v>
      </c>
      <c r="H68" s="731" t="s">
        <v>583</v>
      </c>
      <c r="I68" s="732" t="s">
        <v>583</v>
      </c>
      <c r="J68" s="733" t="s">
        <v>597</v>
      </c>
    </row>
    <row r="69" spans="1:10" ht="14.4" customHeight="1" x14ac:dyDescent="0.3">
      <c r="A69" s="729" t="s">
        <v>610</v>
      </c>
      <c r="B69" s="730" t="s">
        <v>611</v>
      </c>
      <c r="C69" s="731" t="s">
        <v>583</v>
      </c>
      <c r="D69" s="731" t="s">
        <v>583</v>
      </c>
      <c r="E69" s="731"/>
      <c r="F69" s="731" t="s">
        <v>583</v>
      </c>
      <c r="G69" s="731" t="s">
        <v>583</v>
      </c>
      <c r="H69" s="731" t="s">
        <v>583</v>
      </c>
      <c r="I69" s="732" t="s">
        <v>583</v>
      </c>
      <c r="J69" s="733" t="s">
        <v>0</v>
      </c>
    </row>
    <row r="70" spans="1:10" ht="14.4" customHeight="1" x14ac:dyDescent="0.3">
      <c r="A70" s="729" t="s">
        <v>610</v>
      </c>
      <c r="B70" s="730" t="s">
        <v>2137</v>
      </c>
      <c r="C70" s="731">
        <v>5642.9621300000017</v>
      </c>
      <c r="D70" s="731">
        <v>5241.0772900000029</v>
      </c>
      <c r="E70" s="731"/>
      <c r="F70" s="731">
        <v>5754.5538999999962</v>
      </c>
      <c r="G70" s="731">
        <v>3922</v>
      </c>
      <c r="H70" s="731">
        <v>1832.5538999999962</v>
      </c>
      <c r="I70" s="732">
        <v>1.4672498470168271</v>
      </c>
      <c r="J70" s="733" t="s">
        <v>1</v>
      </c>
    </row>
    <row r="71" spans="1:10" ht="14.4" customHeight="1" x14ac:dyDescent="0.3">
      <c r="A71" s="729" t="s">
        <v>610</v>
      </c>
      <c r="B71" s="730" t="s">
        <v>2138</v>
      </c>
      <c r="C71" s="731">
        <v>854.99221</v>
      </c>
      <c r="D71" s="731">
        <v>1397.6041400000004</v>
      </c>
      <c r="E71" s="731"/>
      <c r="F71" s="731">
        <v>1669.3977600000007</v>
      </c>
      <c r="G71" s="731">
        <v>1293</v>
      </c>
      <c r="H71" s="731">
        <v>376.39776000000074</v>
      </c>
      <c r="I71" s="732">
        <v>1.2911042227378196</v>
      </c>
      <c r="J71" s="733" t="s">
        <v>1</v>
      </c>
    </row>
    <row r="72" spans="1:10" ht="14.4" customHeight="1" x14ac:dyDescent="0.3">
      <c r="A72" s="729" t="s">
        <v>610</v>
      </c>
      <c r="B72" s="730" t="s">
        <v>2139</v>
      </c>
      <c r="C72" s="731">
        <v>149.45292999999998</v>
      </c>
      <c r="D72" s="731">
        <v>349.10435000000001</v>
      </c>
      <c r="E72" s="731"/>
      <c r="F72" s="731">
        <v>606.62385000000006</v>
      </c>
      <c r="G72" s="731">
        <v>310</v>
      </c>
      <c r="H72" s="731">
        <v>296.62385000000006</v>
      </c>
      <c r="I72" s="732">
        <v>1.9568511290322583</v>
      </c>
      <c r="J72" s="733" t="s">
        <v>1</v>
      </c>
    </row>
    <row r="73" spans="1:10" ht="14.4" customHeight="1" x14ac:dyDescent="0.3">
      <c r="A73" s="729" t="s">
        <v>610</v>
      </c>
      <c r="B73" s="730" t="s">
        <v>2140</v>
      </c>
      <c r="C73" s="731">
        <v>0</v>
      </c>
      <c r="D73" s="731">
        <v>0</v>
      </c>
      <c r="E73" s="731"/>
      <c r="F73" s="731">
        <v>27.225000000000001</v>
      </c>
      <c r="G73" s="731">
        <v>0</v>
      </c>
      <c r="H73" s="731">
        <v>27.225000000000001</v>
      </c>
      <c r="I73" s="732" t="s">
        <v>583</v>
      </c>
      <c r="J73" s="733" t="s">
        <v>1</v>
      </c>
    </row>
    <row r="74" spans="1:10" ht="14.4" customHeight="1" x14ac:dyDescent="0.3">
      <c r="A74" s="729" t="s">
        <v>610</v>
      </c>
      <c r="B74" s="730" t="s">
        <v>2141</v>
      </c>
      <c r="C74" s="731">
        <v>93.805370000000011</v>
      </c>
      <c r="D74" s="731">
        <v>97.457390000000004</v>
      </c>
      <c r="E74" s="731"/>
      <c r="F74" s="731">
        <v>116.09031999999999</v>
      </c>
      <c r="G74" s="731">
        <v>100</v>
      </c>
      <c r="H74" s="731">
        <v>16.090319999999991</v>
      </c>
      <c r="I74" s="732">
        <v>1.1609031999999999</v>
      </c>
      <c r="J74" s="733" t="s">
        <v>1</v>
      </c>
    </row>
    <row r="75" spans="1:10" ht="14.4" customHeight="1" x14ac:dyDescent="0.3">
      <c r="A75" s="729" t="s">
        <v>610</v>
      </c>
      <c r="B75" s="730" t="s">
        <v>2142</v>
      </c>
      <c r="C75" s="731">
        <v>1196.07176</v>
      </c>
      <c r="D75" s="731">
        <v>834.62386999999967</v>
      </c>
      <c r="E75" s="731"/>
      <c r="F75" s="731">
        <v>850.08869999999979</v>
      </c>
      <c r="G75" s="731">
        <v>897</v>
      </c>
      <c r="H75" s="731">
        <v>-46.91130000000021</v>
      </c>
      <c r="I75" s="732">
        <v>0.94770200668896298</v>
      </c>
      <c r="J75" s="733" t="s">
        <v>1</v>
      </c>
    </row>
    <row r="76" spans="1:10" ht="14.4" customHeight="1" x14ac:dyDescent="0.3">
      <c r="A76" s="729" t="s">
        <v>610</v>
      </c>
      <c r="B76" s="730" t="s">
        <v>2143</v>
      </c>
      <c r="C76" s="731">
        <v>64.294560000000004</v>
      </c>
      <c r="D76" s="731">
        <v>64.294560000000004</v>
      </c>
      <c r="E76" s="731"/>
      <c r="F76" s="731">
        <v>42.863039999999998</v>
      </c>
      <c r="G76" s="731">
        <v>53</v>
      </c>
      <c r="H76" s="731">
        <v>-10.136960000000002</v>
      </c>
      <c r="I76" s="732">
        <v>0.80873660377358492</v>
      </c>
      <c r="J76" s="733" t="s">
        <v>1</v>
      </c>
    </row>
    <row r="77" spans="1:10" ht="14.4" customHeight="1" x14ac:dyDescent="0.3">
      <c r="A77" s="729" t="s">
        <v>610</v>
      </c>
      <c r="B77" s="730" t="s">
        <v>2144</v>
      </c>
      <c r="C77" s="731">
        <v>170.25243</v>
      </c>
      <c r="D77" s="731">
        <v>185.03591</v>
      </c>
      <c r="E77" s="731"/>
      <c r="F77" s="731">
        <v>82.128169999999997</v>
      </c>
      <c r="G77" s="731">
        <v>167</v>
      </c>
      <c r="H77" s="731">
        <v>-84.871830000000003</v>
      </c>
      <c r="I77" s="732">
        <v>0.49178544910179639</v>
      </c>
      <c r="J77" s="733" t="s">
        <v>1</v>
      </c>
    </row>
    <row r="78" spans="1:10" ht="14.4" customHeight="1" x14ac:dyDescent="0.3">
      <c r="A78" s="729" t="s">
        <v>610</v>
      </c>
      <c r="B78" s="730" t="s">
        <v>2145</v>
      </c>
      <c r="C78" s="731">
        <v>37.414660000000005</v>
      </c>
      <c r="D78" s="731">
        <v>92.779800000000009</v>
      </c>
      <c r="E78" s="731"/>
      <c r="F78" s="731">
        <v>52.465699999999998</v>
      </c>
      <c r="G78" s="731">
        <v>78</v>
      </c>
      <c r="H78" s="731">
        <v>-25.534300000000002</v>
      </c>
      <c r="I78" s="732">
        <v>0.67263717948717949</v>
      </c>
      <c r="J78" s="733" t="s">
        <v>1</v>
      </c>
    </row>
    <row r="79" spans="1:10" ht="14.4" customHeight="1" x14ac:dyDescent="0.3">
      <c r="A79" s="729" t="s">
        <v>610</v>
      </c>
      <c r="B79" s="730" t="s">
        <v>2146</v>
      </c>
      <c r="C79" s="731">
        <v>50.176600000000001</v>
      </c>
      <c r="D79" s="731">
        <v>37.24776</v>
      </c>
      <c r="E79" s="731"/>
      <c r="F79" s="731">
        <v>56.597000000000001</v>
      </c>
      <c r="G79" s="731">
        <v>44</v>
      </c>
      <c r="H79" s="731">
        <v>12.597000000000001</v>
      </c>
      <c r="I79" s="732">
        <v>1.2862954545454546</v>
      </c>
      <c r="J79" s="733" t="s">
        <v>1</v>
      </c>
    </row>
    <row r="80" spans="1:10" ht="14.4" customHeight="1" x14ac:dyDescent="0.3">
      <c r="A80" s="729" t="s">
        <v>610</v>
      </c>
      <c r="B80" s="730" t="s">
        <v>2148</v>
      </c>
      <c r="C80" s="731">
        <v>2.1129000000000002</v>
      </c>
      <c r="D80" s="731">
        <v>1.4088000000000001</v>
      </c>
      <c r="E80" s="731"/>
      <c r="F80" s="731">
        <v>2.2069899999999998</v>
      </c>
      <c r="G80" s="731">
        <v>3</v>
      </c>
      <c r="H80" s="731">
        <v>-0.79301000000000021</v>
      </c>
      <c r="I80" s="732">
        <v>0.73566333333333322</v>
      </c>
      <c r="J80" s="733" t="s">
        <v>1</v>
      </c>
    </row>
    <row r="81" spans="1:10" ht="14.4" customHeight="1" x14ac:dyDescent="0.3">
      <c r="A81" s="729" t="s">
        <v>610</v>
      </c>
      <c r="B81" s="730" t="s">
        <v>2149</v>
      </c>
      <c r="C81" s="731">
        <v>48.4</v>
      </c>
      <c r="D81" s="731">
        <v>28.193000000000001</v>
      </c>
      <c r="E81" s="731"/>
      <c r="F81" s="731">
        <v>24.2</v>
      </c>
      <c r="G81" s="731">
        <v>38</v>
      </c>
      <c r="H81" s="731">
        <v>-13.8</v>
      </c>
      <c r="I81" s="732">
        <v>0.63684210526315788</v>
      </c>
      <c r="J81" s="733" t="s">
        <v>1</v>
      </c>
    </row>
    <row r="82" spans="1:10" ht="14.4" customHeight="1" x14ac:dyDescent="0.3">
      <c r="A82" s="729" t="s">
        <v>610</v>
      </c>
      <c r="B82" s="730" t="s">
        <v>612</v>
      </c>
      <c r="C82" s="731">
        <v>8309.9355500000038</v>
      </c>
      <c r="D82" s="731">
        <v>8328.8268700000008</v>
      </c>
      <c r="E82" s="731"/>
      <c r="F82" s="731">
        <v>9284.4404299999987</v>
      </c>
      <c r="G82" s="731">
        <v>6904</v>
      </c>
      <c r="H82" s="731">
        <v>2380.4404299999987</v>
      </c>
      <c r="I82" s="732">
        <v>1.3447914875434528</v>
      </c>
      <c r="J82" s="733" t="s">
        <v>596</v>
      </c>
    </row>
    <row r="83" spans="1:10" ht="14.4" customHeight="1" x14ac:dyDescent="0.3">
      <c r="A83" s="729" t="s">
        <v>583</v>
      </c>
      <c r="B83" s="730" t="s">
        <v>583</v>
      </c>
      <c r="C83" s="731" t="s">
        <v>583</v>
      </c>
      <c r="D83" s="731" t="s">
        <v>583</v>
      </c>
      <c r="E83" s="731"/>
      <c r="F83" s="731" t="s">
        <v>583</v>
      </c>
      <c r="G83" s="731" t="s">
        <v>583</v>
      </c>
      <c r="H83" s="731" t="s">
        <v>583</v>
      </c>
      <c r="I83" s="732" t="s">
        <v>583</v>
      </c>
      <c r="J83" s="733" t="s">
        <v>597</v>
      </c>
    </row>
    <row r="84" spans="1:10" ht="14.4" customHeight="1" x14ac:dyDescent="0.3">
      <c r="A84" s="729" t="s">
        <v>581</v>
      </c>
      <c r="B84" s="730" t="s">
        <v>591</v>
      </c>
      <c r="C84" s="731">
        <v>8596.1054400000048</v>
      </c>
      <c r="D84" s="731">
        <v>8623.7728100000022</v>
      </c>
      <c r="E84" s="731"/>
      <c r="F84" s="731">
        <v>9586.152039999999</v>
      </c>
      <c r="G84" s="731">
        <v>7248</v>
      </c>
      <c r="H84" s="731">
        <v>2338.152039999999</v>
      </c>
      <c r="I84" s="732">
        <v>1.3225927207505517</v>
      </c>
      <c r="J84" s="733" t="s">
        <v>592</v>
      </c>
    </row>
  </sheetData>
  <mergeCells count="3">
    <mergeCell ref="A1:I1"/>
    <mergeCell ref="F3:I3"/>
    <mergeCell ref="C4:D4"/>
  </mergeCells>
  <conditionalFormatting sqref="F20 F85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84">
    <cfRule type="expression" dxfId="32" priority="6">
      <formula>$H21&gt;0</formula>
    </cfRule>
  </conditionalFormatting>
  <conditionalFormatting sqref="A21:A84">
    <cfRule type="expression" dxfId="31" priority="5">
      <formula>AND($J21&lt;&gt;"mezeraKL",$J21&lt;&gt;"")</formula>
    </cfRule>
  </conditionalFormatting>
  <conditionalFormatting sqref="I21:I84">
    <cfRule type="expression" dxfId="30" priority="7">
      <formula>$I21&gt;1</formula>
    </cfRule>
  </conditionalFormatting>
  <conditionalFormatting sqref="B21:B84">
    <cfRule type="expression" dxfId="29" priority="4">
      <formula>OR($J21="NS",$J21="SumaNS",$J21="Účet")</formula>
    </cfRule>
  </conditionalFormatting>
  <conditionalFormatting sqref="A21:D84 F21:I84">
    <cfRule type="expression" dxfId="28" priority="8">
      <formula>AND($J21&lt;&gt;"",$J21&lt;&gt;"mezeraKL")</formula>
    </cfRule>
  </conditionalFormatting>
  <conditionalFormatting sqref="B21:D84 F21:I84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84 F21:I84">
    <cfRule type="expression" dxfId="26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1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3262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52.885266803385214</v>
      </c>
      <c r="J3" s="203">
        <f>SUBTOTAL(9,J5:J1048576)</f>
        <v>127337</v>
      </c>
      <c r="K3" s="204">
        <f>SUBTOTAL(9,K5:K1048576)</f>
        <v>6734251.2189426627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581</v>
      </c>
      <c r="B5" s="825" t="s">
        <v>582</v>
      </c>
      <c r="C5" s="828" t="s">
        <v>593</v>
      </c>
      <c r="D5" s="862" t="s">
        <v>594</v>
      </c>
      <c r="E5" s="828" t="s">
        <v>2150</v>
      </c>
      <c r="F5" s="862" t="s">
        <v>2151</v>
      </c>
      <c r="G5" s="828" t="s">
        <v>2152</v>
      </c>
      <c r="H5" s="828" t="s">
        <v>2153</v>
      </c>
      <c r="I5" s="225">
        <v>4.0999999046325684</v>
      </c>
      <c r="J5" s="225">
        <v>100</v>
      </c>
      <c r="K5" s="848">
        <v>410</v>
      </c>
    </row>
    <row r="6" spans="1:11" ht="14.4" customHeight="1" x14ac:dyDescent="0.3">
      <c r="A6" s="831" t="s">
        <v>581</v>
      </c>
      <c r="B6" s="832" t="s">
        <v>582</v>
      </c>
      <c r="C6" s="835" t="s">
        <v>593</v>
      </c>
      <c r="D6" s="863" t="s">
        <v>594</v>
      </c>
      <c r="E6" s="835" t="s">
        <v>2150</v>
      </c>
      <c r="F6" s="863" t="s">
        <v>2151</v>
      </c>
      <c r="G6" s="835" t="s">
        <v>2154</v>
      </c>
      <c r="H6" s="835" t="s">
        <v>2155</v>
      </c>
      <c r="I6" s="849">
        <v>6.2399997711181641</v>
      </c>
      <c r="J6" s="849">
        <v>400</v>
      </c>
      <c r="K6" s="850">
        <v>2496</v>
      </c>
    </row>
    <row r="7" spans="1:11" ht="14.4" customHeight="1" x14ac:dyDescent="0.3">
      <c r="A7" s="831" t="s">
        <v>581</v>
      </c>
      <c r="B7" s="832" t="s">
        <v>582</v>
      </c>
      <c r="C7" s="835" t="s">
        <v>593</v>
      </c>
      <c r="D7" s="863" t="s">
        <v>594</v>
      </c>
      <c r="E7" s="835" t="s">
        <v>2150</v>
      </c>
      <c r="F7" s="863" t="s">
        <v>2151</v>
      </c>
      <c r="G7" s="835" t="s">
        <v>2156</v>
      </c>
      <c r="H7" s="835" t="s">
        <v>2157</v>
      </c>
      <c r="I7" s="849">
        <v>30.180000305175781</v>
      </c>
      <c r="J7" s="849">
        <v>20</v>
      </c>
      <c r="K7" s="850">
        <v>603.5999755859375</v>
      </c>
    </row>
    <row r="8" spans="1:11" ht="14.4" customHeight="1" x14ac:dyDescent="0.3">
      <c r="A8" s="831" t="s">
        <v>581</v>
      </c>
      <c r="B8" s="832" t="s">
        <v>582</v>
      </c>
      <c r="C8" s="835" t="s">
        <v>593</v>
      </c>
      <c r="D8" s="863" t="s">
        <v>594</v>
      </c>
      <c r="E8" s="835" t="s">
        <v>2150</v>
      </c>
      <c r="F8" s="863" t="s">
        <v>2151</v>
      </c>
      <c r="G8" s="835" t="s">
        <v>2158</v>
      </c>
      <c r="H8" s="835" t="s">
        <v>2159</v>
      </c>
      <c r="I8" s="849">
        <v>92</v>
      </c>
      <c r="J8" s="849">
        <v>10</v>
      </c>
      <c r="K8" s="850">
        <v>920</v>
      </c>
    </row>
    <row r="9" spans="1:11" ht="14.4" customHeight="1" x14ac:dyDescent="0.3">
      <c r="A9" s="831" t="s">
        <v>581</v>
      </c>
      <c r="B9" s="832" t="s">
        <v>582</v>
      </c>
      <c r="C9" s="835" t="s">
        <v>593</v>
      </c>
      <c r="D9" s="863" t="s">
        <v>594</v>
      </c>
      <c r="E9" s="835" t="s">
        <v>2150</v>
      </c>
      <c r="F9" s="863" t="s">
        <v>2151</v>
      </c>
      <c r="G9" s="835" t="s">
        <v>2160</v>
      </c>
      <c r="H9" s="835" t="s">
        <v>2161</v>
      </c>
      <c r="I9" s="849">
        <v>33.799999237060547</v>
      </c>
      <c r="J9" s="849">
        <v>80</v>
      </c>
      <c r="K9" s="850">
        <v>2703.8798828125</v>
      </c>
    </row>
    <row r="10" spans="1:11" ht="14.4" customHeight="1" x14ac:dyDescent="0.3">
      <c r="A10" s="831" t="s">
        <v>581</v>
      </c>
      <c r="B10" s="832" t="s">
        <v>582</v>
      </c>
      <c r="C10" s="835" t="s">
        <v>593</v>
      </c>
      <c r="D10" s="863" t="s">
        <v>594</v>
      </c>
      <c r="E10" s="835" t="s">
        <v>2150</v>
      </c>
      <c r="F10" s="863" t="s">
        <v>2151</v>
      </c>
      <c r="G10" s="835" t="s">
        <v>2162</v>
      </c>
      <c r="H10" s="835" t="s">
        <v>2163</v>
      </c>
      <c r="I10" s="849">
        <v>38.090000152587891</v>
      </c>
      <c r="J10" s="849">
        <v>80</v>
      </c>
      <c r="K10" s="850">
        <v>3047.199951171875</v>
      </c>
    </row>
    <row r="11" spans="1:11" ht="14.4" customHeight="1" x14ac:dyDescent="0.3">
      <c r="A11" s="831" t="s">
        <v>581</v>
      </c>
      <c r="B11" s="832" t="s">
        <v>582</v>
      </c>
      <c r="C11" s="835" t="s">
        <v>593</v>
      </c>
      <c r="D11" s="863" t="s">
        <v>594</v>
      </c>
      <c r="E11" s="835" t="s">
        <v>2150</v>
      </c>
      <c r="F11" s="863" t="s">
        <v>2151</v>
      </c>
      <c r="G11" s="835" t="s">
        <v>2164</v>
      </c>
      <c r="H11" s="835" t="s">
        <v>2165</v>
      </c>
      <c r="I11" s="849">
        <v>1.5199999809265137</v>
      </c>
      <c r="J11" s="849">
        <v>200</v>
      </c>
      <c r="K11" s="850">
        <v>304</v>
      </c>
    </row>
    <row r="12" spans="1:11" ht="14.4" customHeight="1" x14ac:dyDescent="0.3">
      <c r="A12" s="831" t="s">
        <v>581</v>
      </c>
      <c r="B12" s="832" t="s">
        <v>582</v>
      </c>
      <c r="C12" s="835" t="s">
        <v>593</v>
      </c>
      <c r="D12" s="863" t="s">
        <v>594</v>
      </c>
      <c r="E12" s="835" t="s">
        <v>2150</v>
      </c>
      <c r="F12" s="863" t="s">
        <v>2151</v>
      </c>
      <c r="G12" s="835" t="s">
        <v>2166</v>
      </c>
      <c r="H12" s="835" t="s">
        <v>2167</v>
      </c>
      <c r="I12" s="849">
        <v>46.310001373291016</v>
      </c>
      <c r="J12" s="849">
        <v>12</v>
      </c>
      <c r="K12" s="850">
        <v>555.719970703125</v>
      </c>
    </row>
    <row r="13" spans="1:11" ht="14.4" customHeight="1" x14ac:dyDescent="0.3">
      <c r="A13" s="831" t="s">
        <v>581</v>
      </c>
      <c r="B13" s="832" t="s">
        <v>582</v>
      </c>
      <c r="C13" s="835" t="s">
        <v>593</v>
      </c>
      <c r="D13" s="863" t="s">
        <v>594</v>
      </c>
      <c r="E13" s="835" t="s">
        <v>2150</v>
      </c>
      <c r="F13" s="863" t="s">
        <v>2151</v>
      </c>
      <c r="G13" s="835" t="s">
        <v>2168</v>
      </c>
      <c r="H13" s="835" t="s">
        <v>2169</v>
      </c>
      <c r="I13" s="849">
        <v>13.079999923706055</v>
      </c>
      <c r="J13" s="849">
        <v>96</v>
      </c>
      <c r="K13" s="850">
        <v>1255.6800537109375</v>
      </c>
    </row>
    <row r="14" spans="1:11" ht="14.4" customHeight="1" x14ac:dyDescent="0.3">
      <c r="A14" s="831" t="s">
        <v>581</v>
      </c>
      <c r="B14" s="832" t="s">
        <v>582</v>
      </c>
      <c r="C14" s="835" t="s">
        <v>593</v>
      </c>
      <c r="D14" s="863" t="s">
        <v>594</v>
      </c>
      <c r="E14" s="835" t="s">
        <v>2150</v>
      </c>
      <c r="F14" s="863" t="s">
        <v>2151</v>
      </c>
      <c r="G14" s="835" t="s">
        <v>2170</v>
      </c>
      <c r="H14" s="835" t="s">
        <v>2171</v>
      </c>
      <c r="I14" s="849">
        <v>10.523333549499512</v>
      </c>
      <c r="J14" s="849">
        <v>200</v>
      </c>
      <c r="K14" s="850">
        <v>2105.0000305175781</v>
      </c>
    </row>
    <row r="15" spans="1:11" ht="14.4" customHeight="1" x14ac:dyDescent="0.3">
      <c r="A15" s="831" t="s">
        <v>581</v>
      </c>
      <c r="B15" s="832" t="s">
        <v>582</v>
      </c>
      <c r="C15" s="835" t="s">
        <v>593</v>
      </c>
      <c r="D15" s="863" t="s">
        <v>594</v>
      </c>
      <c r="E15" s="835" t="s">
        <v>2150</v>
      </c>
      <c r="F15" s="863" t="s">
        <v>2151</v>
      </c>
      <c r="G15" s="835" t="s">
        <v>2172</v>
      </c>
      <c r="H15" s="835" t="s">
        <v>2173</v>
      </c>
      <c r="I15" s="849">
        <v>3.9600000381469727</v>
      </c>
      <c r="J15" s="849">
        <v>40</v>
      </c>
      <c r="K15" s="850">
        <v>158.39999389648437</v>
      </c>
    </row>
    <row r="16" spans="1:11" ht="14.4" customHeight="1" x14ac:dyDescent="0.3">
      <c r="A16" s="831" t="s">
        <v>581</v>
      </c>
      <c r="B16" s="832" t="s">
        <v>582</v>
      </c>
      <c r="C16" s="835" t="s">
        <v>593</v>
      </c>
      <c r="D16" s="863" t="s">
        <v>594</v>
      </c>
      <c r="E16" s="835" t="s">
        <v>2150</v>
      </c>
      <c r="F16" s="863" t="s">
        <v>2151</v>
      </c>
      <c r="G16" s="835" t="s">
        <v>2174</v>
      </c>
      <c r="H16" s="835" t="s">
        <v>2175</v>
      </c>
      <c r="I16" s="849">
        <v>4.4899997711181641</v>
      </c>
      <c r="J16" s="849">
        <v>40</v>
      </c>
      <c r="K16" s="850">
        <v>179.60000610351562</v>
      </c>
    </row>
    <row r="17" spans="1:11" ht="14.4" customHeight="1" x14ac:dyDescent="0.3">
      <c r="A17" s="831" t="s">
        <v>581</v>
      </c>
      <c r="B17" s="832" t="s">
        <v>582</v>
      </c>
      <c r="C17" s="835" t="s">
        <v>593</v>
      </c>
      <c r="D17" s="863" t="s">
        <v>594</v>
      </c>
      <c r="E17" s="835" t="s">
        <v>2150</v>
      </c>
      <c r="F17" s="863" t="s">
        <v>2151</v>
      </c>
      <c r="G17" s="835" t="s">
        <v>2176</v>
      </c>
      <c r="H17" s="835" t="s">
        <v>2177</v>
      </c>
      <c r="I17" s="849">
        <v>0.66500002145767212</v>
      </c>
      <c r="J17" s="849">
        <v>2000</v>
      </c>
      <c r="K17" s="850">
        <v>1330</v>
      </c>
    </row>
    <row r="18" spans="1:11" ht="14.4" customHeight="1" x14ac:dyDescent="0.3">
      <c r="A18" s="831" t="s">
        <v>581</v>
      </c>
      <c r="B18" s="832" t="s">
        <v>582</v>
      </c>
      <c r="C18" s="835" t="s">
        <v>593</v>
      </c>
      <c r="D18" s="863" t="s">
        <v>594</v>
      </c>
      <c r="E18" s="835" t="s">
        <v>2150</v>
      </c>
      <c r="F18" s="863" t="s">
        <v>2151</v>
      </c>
      <c r="G18" s="835" t="s">
        <v>2178</v>
      </c>
      <c r="H18" s="835" t="s">
        <v>2179</v>
      </c>
      <c r="I18" s="849">
        <v>260.29998779296875</v>
      </c>
      <c r="J18" s="849">
        <v>5</v>
      </c>
      <c r="K18" s="850">
        <v>1301.5</v>
      </c>
    </row>
    <row r="19" spans="1:11" ht="14.4" customHeight="1" x14ac:dyDescent="0.3">
      <c r="A19" s="831" t="s">
        <v>581</v>
      </c>
      <c r="B19" s="832" t="s">
        <v>582</v>
      </c>
      <c r="C19" s="835" t="s">
        <v>593</v>
      </c>
      <c r="D19" s="863" t="s">
        <v>594</v>
      </c>
      <c r="E19" s="835" t="s">
        <v>2180</v>
      </c>
      <c r="F19" s="863" t="s">
        <v>2181</v>
      </c>
      <c r="G19" s="835" t="s">
        <v>2182</v>
      </c>
      <c r="H19" s="835" t="s">
        <v>2183</v>
      </c>
      <c r="I19" s="849">
        <v>9.9999997764825821E-3</v>
      </c>
      <c r="J19" s="849">
        <v>200</v>
      </c>
      <c r="K19" s="850">
        <v>2</v>
      </c>
    </row>
    <row r="20" spans="1:11" ht="14.4" customHeight="1" x14ac:dyDescent="0.3">
      <c r="A20" s="831" t="s">
        <v>581</v>
      </c>
      <c r="B20" s="832" t="s">
        <v>582</v>
      </c>
      <c r="C20" s="835" t="s">
        <v>593</v>
      </c>
      <c r="D20" s="863" t="s">
        <v>594</v>
      </c>
      <c r="E20" s="835" t="s">
        <v>2180</v>
      </c>
      <c r="F20" s="863" t="s">
        <v>2181</v>
      </c>
      <c r="G20" s="835" t="s">
        <v>2184</v>
      </c>
      <c r="H20" s="835" t="s">
        <v>2185</v>
      </c>
      <c r="I20" s="849">
        <v>6.0500001907348633</v>
      </c>
      <c r="J20" s="849">
        <v>100</v>
      </c>
      <c r="K20" s="850">
        <v>605</v>
      </c>
    </row>
    <row r="21" spans="1:11" ht="14.4" customHeight="1" x14ac:dyDescent="0.3">
      <c r="A21" s="831" t="s">
        <v>581</v>
      </c>
      <c r="B21" s="832" t="s">
        <v>582</v>
      </c>
      <c r="C21" s="835" t="s">
        <v>593</v>
      </c>
      <c r="D21" s="863" t="s">
        <v>594</v>
      </c>
      <c r="E21" s="835" t="s">
        <v>2180</v>
      </c>
      <c r="F21" s="863" t="s">
        <v>2181</v>
      </c>
      <c r="G21" s="835" t="s">
        <v>2186</v>
      </c>
      <c r="H21" s="835" t="s">
        <v>2187</v>
      </c>
      <c r="I21" s="849">
        <v>3.3900001049041748</v>
      </c>
      <c r="J21" s="849">
        <v>100</v>
      </c>
      <c r="K21" s="850">
        <v>339</v>
      </c>
    </row>
    <row r="22" spans="1:11" ht="14.4" customHeight="1" x14ac:dyDescent="0.3">
      <c r="A22" s="831" t="s">
        <v>581</v>
      </c>
      <c r="B22" s="832" t="s">
        <v>582</v>
      </c>
      <c r="C22" s="835" t="s">
        <v>593</v>
      </c>
      <c r="D22" s="863" t="s">
        <v>594</v>
      </c>
      <c r="E22" s="835" t="s">
        <v>2180</v>
      </c>
      <c r="F22" s="863" t="s">
        <v>2181</v>
      </c>
      <c r="G22" s="835" t="s">
        <v>2188</v>
      </c>
      <c r="H22" s="835" t="s">
        <v>2189</v>
      </c>
      <c r="I22" s="849">
        <v>17.979999542236328</v>
      </c>
      <c r="J22" s="849">
        <v>200</v>
      </c>
      <c r="K22" s="850">
        <v>3596</v>
      </c>
    </row>
    <row r="23" spans="1:11" ht="14.4" customHeight="1" x14ac:dyDescent="0.3">
      <c r="A23" s="831" t="s">
        <v>581</v>
      </c>
      <c r="B23" s="832" t="s">
        <v>582</v>
      </c>
      <c r="C23" s="835" t="s">
        <v>593</v>
      </c>
      <c r="D23" s="863" t="s">
        <v>594</v>
      </c>
      <c r="E23" s="835" t="s">
        <v>2180</v>
      </c>
      <c r="F23" s="863" t="s">
        <v>2181</v>
      </c>
      <c r="G23" s="835" t="s">
        <v>2190</v>
      </c>
      <c r="H23" s="835" t="s">
        <v>2191</v>
      </c>
      <c r="I23" s="849">
        <v>17.979999542236328</v>
      </c>
      <c r="J23" s="849">
        <v>100</v>
      </c>
      <c r="K23" s="850">
        <v>1798</v>
      </c>
    </row>
    <row r="24" spans="1:11" ht="14.4" customHeight="1" x14ac:dyDescent="0.3">
      <c r="A24" s="831" t="s">
        <v>581</v>
      </c>
      <c r="B24" s="832" t="s">
        <v>582</v>
      </c>
      <c r="C24" s="835" t="s">
        <v>593</v>
      </c>
      <c r="D24" s="863" t="s">
        <v>594</v>
      </c>
      <c r="E24" s="835" t="s">
        <v>2180</v>
      </c>
      <c r="F24" s="863" t="s">
        <v>2181</v>
      </c>
      <c r="G24" s="835" t="s">
        <v>2192</v>
      </c>
      <c r="H24" s="835" t="s">
        <v>2193</v>
      </c>
      <c r="I24" s="849">
        <v>1.809999942779541</v>
      </c>
      <c r="J24" s="849">
        <v>30</v>
      </c>
      <c r="K24" s="850">
        <v>54.299999237060547</v>
      </c>
    </row>
    <row r="25" spans="1:11" ht="14.4" customHeight="1" x14ac:dyDescent="0.3">
      <c r="A25" s="831" t="s">
        <v>581</v>
      </c>
      <c r="B25" s="832" t="s">
        <v>582</v>
      </c>
      <c r="C25" s="835" t="s">
        <v>593</v>
      </c>
      <c r="D25" s="863" t="s">
        <v>594</v>
      </c>
      <c r="E25" s="835" t="s">
        <v>2180</v>
      </c>
      <c r="F25" s="863" t="s">
        <v>2181</v>
      </c>
      <c r="G25" s="835" t="s">
        <v>2194</v>
      </c>
      <c r="H25" s="835" t="s">
        <v>2195</v>
      </c>
      <c r="I25" s="849">
        <v>13.199999809265137</v>
      </c>
      <c r="J25" s="849">
        <v>40</v>
      </c>
      <c r="K25" s="850">
        <v>528</v>
      </c>
    </row>
    <row r="26" spans="1:11" ht="14.4" customHeight="1" x14ac:dyDescent="0.3">
      <c r="A26" s="831" t="s">
        <v>581</v>
      </c>
      <c r="B26" s="832" t="s">
        <v>582</v>
      </c>
      <c r="C26" s="835" t="s">
        <v>593</v>
      </c>
      <c r="D26" s="863" t="s">
        <v>594</v>
      </c>
      <c r="E26" s="835" t="s">
        <v>2180</v>
      </c>
      <c r="F26" s="863" t="s">
        <v>2181</v>
      </c>
      <c r="G26" s="835" t="s">
        <v>2196</v>
      </c>
      <c r="H26" s="835" t="s">
        <v>2197</v>
      </c>
      <c r="I26" s="849">
        <v>22.870000839233398</v>
      </c>
      <c r="J26" s="849">
        <v>24</v>
      </c>
      <c r="K26" s="850">
        <v>548.8599853515625</v>
      </c>
    </row>
    <row r="27" spans="1:11" ht="14.4" customHeight="1" x14ac:dyDescent="0.3">
      <c r="A27" s="831" t="s">
        <v>581</v>
      </c>
      <c r="B27" s="832" t="s">
        <v>582</v>
      </c>
      <c r="C27" s="835" t="s">
        <v>593</v>
      </c>
      <c r="D27" s="863" t="s">
        <v>594</v>
      </c>
      <c r="E27" s="835" t="s">
        <v>2180</v>
      </c>
      <c r="F27" s="863" t="s">
        <v>2181</v>
      </c>
      <c r="G27" s="835" t="s">
        <v>2198</v>
      </c>
      <c r="H27" s="835" t="s">
        <v>2199</v>
      </c>
      <c r="I27" s="849">
        <v>22.870000839233398</v>
      </c>
      <c r="J27" s="849">
        <v>24</v>
      </c>
      <c r="K27" s="850">
        <v>548.8599853515625</v>
      </c>
    </row>
    <row r="28" spans="1:11" ht="14.4" customHeight="1" x14ac:dyDescent="0.3">
      <c r="A28" s="831" t="s">
        <v>581</v>
      </c>
      <c r="B28" s="832" t="s">
        <v>582</v>
      </c>
      <c r="C28" s="835" t="s">
        <v>593</v>
      </c>
      <c r="D28" s="863" t="s">
        <v>594</v>
      </c>
      <c r="E28" s="835" t="s">
        <v>2180</v>
      </c>
      <c r="F28" s="863" t="s">
        <v>2181</v>
      </c>
      <c r="G28" s="835" t="s">
        <v>2200</v>
      </c>
      <c r="H28" s="835" t="s">
        <v>2201</v>
      </c>
      <c r="I28" s="849">
        <v>9.5200004577636719</v>
      </c>
      <c r="J28" s="849">
        <v>200</v>
      </c>
      <c r="K28" s="850">
        <v>1904</v>
      </c>
    </row>
    <row r="29" spans="1:11" ht="14.4" customHeight="1" x14ac:dyDescent="0.3">
      <c r="A29" s="831" t="s">
        <v>581</v>
      </c>
      <c r="B29" s="832" t="s">
        <v>582</v>
      </c>
      <c r="C29" s="835" t="s">
        <v>593</v>
      </c>
      <c r="D29" s="863" t="s">
        <v>594</v>
      </c>
      <c r="E29" s="835" t="s">
        <v>2180</v>
      </c>
      <c r="F29" s="863" t="s">
        <v>2181</v>
      </c>
      <c r="G29" s="835" t="s">
        <v>2202</v>
      </c>
      <c r="H29" s="835" t="s">
        <v>2203</v>
      </c>
      <c r="I29" s="849">
        <v>2.4600000381469727</v>
      </c>
      <c r="J29" s="849">
        <v>400</v>
      </c>
      <c r="K29" s="850">
        <v>984</v>
      </c>
    </row>
    <row r="30" spans="1:11" ht="14.4" customHeight="1" x14ac:dyDescent="0.3">
      <c r="A30" s="831" t="s">
        <v>581</v>
      </c>
      <c r="B30" s="832" t="s">
        <v>582</v>
      </c>
      <c r="C30" s="835" t="s">
        <v>593</v>
      </c>
      <c r="D30" s="863" t="s">
        <v>594</v>
      </c>
      <c r="E30" s="835" t="s">
        <v>2180</v>
      </c>
      <c r="F30" s="863" t="s">
        <v>2181</v>
      </c>
      <c r="G30" s="835" t="s">
        <v>2204</v>
      </c>
      <c r="H30" s="835" t="s">
        <v>2205</v>
      </c>
      <c r="I30" s="849">
        <v>11.739999771118164</v>
      </c>
      <c r="J30" s="849">
        <v>60</v>
      </c>
      <c r="K30" s="850">
        <v>704.4000244140625</v>
      </c>
    </row>
    <row r="31" spans="1:11" ht="14.4" customHeight="1" x14ac:dyDescent="0.3">
      <c r="A31" s="831" t="s">
        <v>581</v>
      </c>
      <c r="B31" s="832" t="s">
        <v>582</v>
      </c>
      <c r="C31" s="835" t="s">
        <v>593</v>
      </c>
      <c r="D31" s="863" t="s">
        <v>594</v>
      </c>
      <c r="E31" s="835" t="s">
        <v>2180</v>
      </c>
      <c r="F31" s="863" t="s">
        <v>2181</v>
      </c>
      <c r="G31" s="835" t="s">
        <v>2206</v>
      </c>
      <c r="H31" s="835" t="s">
        <v>2207</v>
      </c>
      <c r="I31" s="849">
        <v>25.530000686645508</v>
      </c>
      <c r="J31" s="849">
        <v>20</v>
      </c>
      <c r="K31" s="850">
        <v>510.60000610351562</v>
      </c>
    </row>
    <row r="32" spans="1:11" ht="14.4" customHeight="1" x14ac:dyDescent="0.3">
      <c r="A32" s="831" t="s">
        <v>581</v>
      </c>
      <c r="B32" s="832" t="s">
        <v>582</v>
      </c>
      <c r="C32" s="835" t="s">
        <v>593</v>
      </c>
      <c r="D32" s="863" t="s">
        <v>594</v>
      </c>
      <c r="E32" s="835" t="s">
        <v>2180</v>
      </c>
      <c r="F32" s="863" t="s">
        <v>2181</v>
      </c>
      <c r="G32" s="835" t="s">
        <v>2208</v>
      </c>
      <c r="H32" s="835" t="s">
        <v>2209</v>
      </c>
      <c r="I32" s="849">
        <v>4.8000001907348633</v>
      </c>
      <c r="J32" s="849">
        <v>100</v>
      </c>
      <c r="K32" s="850">
        <v>480</v>
      </c>
    </row>
    <row r="33" spans="1:11" ht="14.4" customHeight="1" x14ac:dyDescent="0.3">
      <c r="A33" s="831" t="s">
        <v>581</v>
      </c>
      <c r="B33" s="832" t="s">
        <v>582</v>
      </c>
      <c r="C33" s="835" t="s">
        <v>593</v>
      </c>
      <c r="D33" s="863" t="s">
        <v>594</v>
      </c>
      <c r="E33" s="835" t="s">
        <v>2180</v>
      </c>
      <c r="F33" s="863" t="s">
        <v>2181</v>
      </c>
      <c r="G33" s="835" t="s">
        <v>2210</v>
      </c>
      <c r="H33" s="835" t="s">
        <v>2211</v>
      </c>
      <c r="I33" s="849">
        <v>1.5</v>
      </c>
      <c r="J33" s="849">
        <v>100</v>
      </c>
      <c r="K33" s="850">
        <v>150</v>
      </c>
    </row>
    <row r="34" spans="1:11" ht="14.4" customHeight="1" x14ac:dyDescent="0.3">
      <c r="A34" s="831" t="s">
        <v>581</v>
      </c>
      <c r="B34" s="832" t="s">
        <v>582</v>
      </c>
      <c r="C34" s="835" t="s">
        <v>593</v>
      </c>
      <c r="D34" s="863" t="s">
        <v>594</v>
      </c>
      <c r="E34" s="835" t="s">
        <v>2180</v>
      </c>
      <c r="F34" s="863" t="s">
        <v>2181</v>
      </c>
      <c r="G34" s="835" t="s">
        <v>2212</v>
      </c>
      <c r="H34" s="835" t="s">
        <v>2213</v>
      </c>
      <c r="I34" s="849">
        <v>9.1999998092651367</v>
      </c>
      <c r="J34" s="849">
        <v>150</v>
      </c>
      <c r="K34" s="850">
        <v>1380</v>
      </c>
    </row>
    <row r="35" spans="1:11" ht="14.4" customHeight="1" x14ac:dyDescent="0.3">
      <c r="A35" s="831" t="s">
        <v>581</v>
      </c>
      <c r="B35" s="832" t="s">
        <v>582</v>
      </c>
      <c r="C35" s="835" t="s">
        <v>593</v>
      </c>
      <c r="D35" s="863" t="s">
        <v>594</v>
      </c>
      <c r="E35" s="835" t="s">
        <v>2180</v>
      </c>
      <c r="F35" s="863" t="s">
        <v>2181</v>
      </c>
      <c r="G35" s="835" t="s">
        <v>2214</v>
      </c>
      <c r="H35" s="835" t="s">
        <v>2215</v>
      </c>
      <c r="I35" s="849">
        <v>58.080001831054688</v>
      </c>
      <c r="J35" s="849">
        <v>20</v>
      </c>
      <c r="K35" s="850">
        <v>1161.5999755859375</v>
      </c>
    </row>
    <row r="36" spans="1:11" ht="14.4" customHeight="1" x14ac:dyDescent="0.3">
      <c r="A36" s="831" t="s">
        <v>581</v>
      </c>
      <c r="B36" s="832" t="s">
        <v>582</v>
      </c>
      <c r="C36" s="835" t="s">
        <v>593</v>
      </c>
      <c r="D36" s="863" t="s">
        <v>594</v>
      </c>
      <c r="E36" s="835" t="s">
        <v>2180</v>
      </c>
      <c r="F36" s="863" t="s">
        <v>2181</v>
      </c>
      <c r="G36" s="835" t="s">
        <v>2216</v>
      </c>
      <c r="H36" s="835" t="s">
        <v>2217</v>
      </c>
      <c r="I36" s="849">
        <v>6.1700000762939453</v>
      </c>
      <c r="J36" s="849">
        <v>100</v>
      </c>
      <c r="K36" s="850">
        <v>617</v>
      </c>
    </row>
    <row r="37" spans="1:11" ht="14.4" customHeight="1" x14ac:dyDescent="0.3">
      <c r="A37" s="831" t="s">
        <v>581</v>
      </c>
      <c r="B37" s="832" t="s">
        <v>582</v>
      </c>
      <c r="C37" s="835" t="s">
        <v>593</v>
      </c>
      <c r="D37" s="863" t="s">
        <v>594</v>
      </c>
      <c r="E37" s="835" t="s">
        <v>2180</v>
      </c>
      <c r="F37" s="863" t="s">
        <v>2181</v>
      </c>
      <c r="G37" s="835" t="s">
        <v>2218</v>
      </c>
      <c r="H37" s="835" t="s">
        <v>2219</v>
      </c>
      <c r="I37" s="849">
        <v>34.504999160766602</v>
      </c>
      <c r="J37" s="849">
        <v>60</v>
      </c>
      <c r="K37" s="850">
        <v>2070.25</v>
      </c>
    </row>
    <row r="38" spans="1:11" ht="14.4" customHeight="1" x14ac:dyDescent="0.3">
      <c r="A38" s="831" t="s">
        <v>581</v>
      </c>
      <c r="B38" s="832" t="s">
        <v>582</v>
      </c>
      <c r="C38" s="835" t="s">
        <v>593</v>
      </c>
      <c r="D38" s="863" t="s">
        <v>594</v>
      </c>
      <c r="E38" s="835" t="s">
        <v>2180</v>
      </c>
      <c r="F38" s="863" t="s">
        <v>2181</v>
      </c>
      <c r="G38" s="835" t="s">
        <v>2220</v>
      </c>
      <c r="H38" s="835" t="s">
        <v>2221</v>
      </c>
      <c r="I38" s="849">
        <v>1.0900000333786011</v>
      </c>
      <c r="J38" s="849">
        <v>400</v>
      </c>
      <c r="K38" s="850">
        <v>436</v>
      </c>
    </row>
    <row r="39" spans="1:11" ht="14.4" customHeight="1" x14ac:dyDescent="0.3">
      <c r="A39" s="831" t="s">
        <v>581</v>
      </c>
      <c r="B39" s="832" t="s">
        <v>582</v>
      </c>
      <c r="C39" s="835" t="s">
        <v>593</v>
      </c>
      <c r="D39" s="863" t="s">
        <v>594</v>
      </c>
      <c r="E39" s="835" t="s">
        <v>2180</v>
      </c>
      <c r="F39" s="863" t="s">
        <v>2181</v>
      </c>
      <c r="G39" s="835" t="s">
        <v>2222</v>
      </c>
      <c r="H39" s="835" t="s">
        <v>2223</v>
      </c>
      <c r="I39" s="849">
        <v>0.67000001668930054</v>
      </c>
      <c r="J39" s="849">
        <v>200</v>
      </c>
      <c r="K39" s="850">
        <v>134</v>
      </c>
    </row>
    <row r="40" spans="1:11" ht="14.4" customHeight="1" x14ac:dyDescent="0.3">
      <c r="A40" s="831" t="s">
        <v>581</v>
      </c>
      <c r="B40" s="832" t="s">
        <v>582</v>
      </c>
      <c r="C40" s="835" t="s">
        <v>593</v>
      </c>
      <c r="D40" s="863" t="s">
        <v>594</v>
      </c>
      <c r="E40" s="835" t="s">
        <v>2180</v>
      </c>
      <c r="F40" s="863" t="s">
        <v>2181</v>
      </c>
      <c r="G40" s="835" t="s">
        <v>2224</v>
      </c>
      <c r="H40" s="835" t="s">
        <v>2225</v>
      </c>
      <c r="I40" s="849">
        <v>9.4300003051757812</v>
      </c>
      <c r="J40" s="849">
        <v>300</v>
      </c>
      <c r="K40" s="850">
        <v>2829</v>
      </c>
    </row>
    <row r="41" spans="1:11" ht="14.4" customHeight="1" x14ac:dyDescent="0.3">
      <c r="A41" s="831" t="s">
        <v>581</v>
      </c>
      <c r="B41" s="832" t="s">
        <v>582</v>
      </c>
      <c r="C41" s="835" t="s">
        <v>593</v>
      </c>
      <c r="D41" s="863" t="s">
        <v>594</v>
      </c>
      <c r="E41" s="835" t="s">
        <v>2180</v>
      </c>
      <c r="F41" s="863" t="s">
        <v>2181</v>
      </c>
      <c r="G41" s="835" t="s">
        <v>2226</v>
      </c>
      <c r="H41" s="835" t="s">
        <v>2227</v>
      </c>
      <c r="I41" s="849">
        <v>35.090000152587891</v>
      </c>
      <c r="J41" s="849">
        <v>3</v>
      </c>
      <c r="K41" s="850">
        <v>105.26999664306641</v>
      </c>
    </row>
    <row r="42" spans="1:11" ht="14.4" customHeight="1" x14ac:dyDescent="0.3">
      <c r="A42" s="831" t="s">
        <v>581</v>
      </c>
      <c r="B42" s="832" t="s">
        <v>582</v>
      </c>
      <c r="C42" s="835" t="s">
        <v>593</v>
      </c>
      <c r="D42" s="863" t="s">
        <v>594</v>
      </c>
      <c r="E42" s="835" t="s">
        <v>2180</v>
      </c>
      <c r="F42" s="863" t="s">
        <v>2181</v>
      </c>
      <c r="G42" s="835" t="s">
        <v>2228</v>
      </c>
      <c r="H42" s="835" t="s">
        <v>2229</v>
      </c>
      <c r="I42" s="849">
        <v>1.9800000190734863</v>
      </c>
      <c r="J42" s="849">
        <v>100</v>
      </c>
      <c r="K42" s="850">
        <v>198</v>
      </c>
    </row>
    <row r="43" spans="1:11" ht="14.4" customHeight="1" x14ac:dyDescent="0.3">
      <c r="A43" s="831" t="s">
        <v>581</v>
      </c>
      <c r="B43" s="832" t="s">
        <v>582</v>
      </c>
      <c r="C43" s="835" t="s">
        <v>593</v>
      </c>
      <c r="D43" s="863" t="s">
        <v>594</v>
      </c>
      <c r="E43" s="835" t="s">
        <v>2180</v>
      </c>
      <c r="F43" s="863" t="s">
        <v>2181</v>
      </c>
      <c r="G43" s="835" t="s">
        <v>2230</v>
      </c>
      <c r="H43" s="835" t="s">
        <v>2231</v>
      </c>
      <c r="I43" s="849">
        <v>2.0099999904632568</v>
      </c>
      <c r="J43" s="849">
        <v>100</v>
      </c>
      <c r="K43" s="850">
        <v>201</v>
      </c>
    </row>
    <row r="44" spans="1:11" ht="14.4" customHeight="1" x14ac:dyDescent="0.3">
      <c r="A44" s="831" t="s">
        <v>581</v>
      </c>
      <c r="B44" s="832" t="s">
        <v>582</v>
      </c>
      <c r="C44" s="835" t="s">
        <v>593</v>
      </c>
      <c r="D44" s="863" t="s">
        <v>594</v>
      </c>
      <c r="E44" s="835" t="s">
        <v>2180</v>
      </c>
      <c r="F44" s="863" t="s">
        <v>2181</v>
      </c>
      <c r="G44" s="835" t="s">
        <v>2232</v>
      </c>
      <c r="H44" s="835" t="s">
        <v>2233</v>
      </c>
      <c r="I44" s="849">
        <v>2.7000000476837158</v>
      </c>
      <c r="J44" s="849">
        <v>100</v>
      </c>
      <c r="K44" s="850">
        <v>270</v>
      </c>
    </row>
    <row r="45" spans="1:11" ht="14.4" customHeight="1" x14ac:dyDescent="0.3">
      <c r="A45" s="831" t="s">
        <v>581</v>
      </c>
      <c r="B45" s="832" t="s">
        <v>582</v>
      </c>
      <c r="C45" s="835" t="s">
        <v>593</v>
      </c>
      <c r="D45" s="863" t="s">
        <v>594</v>
      </c>
      <c r="E45" s="835" t="s">
        <v>2180</v>
      </c>
      <c r="F45" s="863" t="s">
        <v>2181</v>
      </c>
      <c r="G45" s="835" t="s">
        <v>2234</v>
      </c>
      <c r="H45" s="835" t="s">
        <v>2235</v>
      </c>
      <c r="I45" s="849">
        <v>21.239999771118164</v>
      </c>
      <c r="J45" s="849">
        <v>50</v>
      </c>
      <c r="K45" s="850">
        <v>1062</v>
      </c>
    </row>
    <row r="46" spans="1:11" ht="14.4" customHeight="1" x14ac:dyDescent="0.3">
      <c r="A46" s="831" t="s">
        <v>581</v>
      </c>
      <c r="B46" s="832" t="s">
        <v>582</v>
      </c>
      <c r="C46" s="835" t="s">
        <v>593</v>
      </c>
      <c r="D46" s="863" t="s">
        <v>594</v>
      </c>
      <c r="E46" s="835" t="s">
        <v>2180</v>
      </c>
      <c r="F46" s="863" t="s">
        <v>2181</v>
      </c>
      <c r="G46" s="835" t="s">
        <v>2236</v>
      </c>
      <c r="H46" s="835" t="s">
        <v>2237</v>
      </c>
      <c r="I46" s="849">
        <v>21.229999542236328</v>
      </c>
      <c r="J46" s="849">
        <v>50</v>
      </c>
      <c r="K46" s="850">
        <v>1061.5</v>
      </c>
    </row>
    <row r="47" spans="1:11" ht="14.4" customHeight="1" x14ac:dyDescent="0.3">
      <c r="A47" s="831" t="s">
        <v>581</v>
      </c>
      <c r="B47" s="832" t="s">
        <v>582</v>
      </c>
      <c r="C47" s="835" t="s">
        <v>593</v>
      </c>
      <c r="D47" s="863" t="s">
        <v>594</v>
      </c>
      <c r="E47" s="835" t="s">
        <v>2238</v>
      </c>
      <c r="F47" s="863" t="s">
        <v>2239</v>
      </c>
      <c r="G47" s="835" t="s">
        <v>2240</v>
      </c>
      <c r="H47" s="835" t="s">
        <v>2241</v>
      </c>
      <c r="I47" s="849">
        <v>0.31000000238418579</v>
      </c>
      <c r="J47" s="849">
        <v>200</v>
      </c>
      <c r="K47" s="850">
        <v>62</v>
      </c>
    </row>
    <row r="48" spans="1:11" ht="14.4" customHeight="1" x14ac:dyDescent="0.3">
      <c r="A48" s="831" t="s">
        <v>581</v>
      </c>
      <c r="B48" s="832" t="s">
        <v>582</v>
      </c>
      <c r="C48" s="835" t="s">
        <v>593</v>
      </c>
      <c r="D48" s="863" t="s">
        <v>594</v>
      </c>
      <c r="E48" s="835" t="s">
        <v>2238</v>
      </c>
      <c r="F48" s="863" t="s">
        <v>2239</v>
      </c>
      <c r="G48" s="835" t="s">
        <v>2242</v>
      </c>
      <c r="H48" s="835" t="s">
        <v>2243</v>
      </c>
      <c r="I48" s="849">
        <v>0.68000000715255737</v>
      </c>
      <c r="J48" s="849">
        <v>100</v>
      </c>
      <c r="K48" s="850">
        <v>68</v>
      </c>
    </row>
    <row r="49" spans="1:11" ht="14.4" customHeight="1" x14ac:dyDescent="0.3">
      <c r="A49" s="831" t="s">
        <v>581</v>
      </c>
      <c r="B49" s="832" t="s">
        <v>582</v>
      </c>
      <c r="C49" s="835" t="s">
        <v>593</v>
      </c>
      <c r="D49" s="863" t="s">
        <v>594</v>
      </c>
      <c r="E49" s="835" t="s">
        <v>2238</v>
      </c>
      <c r="F49" s="863" t="s">
        <v>2239</v>
      </c>
      <c r="G49" s="835" t="s">
        <v>2244</v>
      </c>
      <c r="H49" s="835" t="s">
        <v>2245</v>
      </c>
      <c r="I49" s="849">
        <v>0.54500001668930054</v>
      </c>
      <c r="J49" s="849">
        <v>900</v>
      </c>
      <c r="K49" s="850">
        <v>490</v>
      </c>
    </row>
    <row r="50" spans="1:11" ht="14.4" customHeight="1" x14ac:dyDescent="0.3">
      <c r="A50" s="831" t="s">
        <v>581</v>
      </c>
      <c r="B50" s="832" t="s">
        <v>582</v>
      </c>
      <c r="C50" s="835" t="s">
        <v>593</v>
      </c>
      <c r="D50" s="863" t="s">
        <v>594</v>
      </c>
      <c r="E50" s="835" t="s">
        <v>2238</v>
      </c>
      <c r="F50" s="863" t="s">
        <v>2239</v>
      </c>
      <c r="G50" s="835" t="s">
        <v>2246</v>
      </c>
      <c r="H50" s="835" t="s">
        <v>2247</v>
      </c>
      <c r="I50" s="849">
        <v>1.7999999523162842</v>
      </c>
      <c r="J50" s="849">
        <v>200</v>
      </c>
      <c r="K50" s="850">
        <v>360</v>
      </c>
    </row>
    <row r="51" spans="1:11" ht="14.4" customHeight="1" x14ac:dyDescent="0.3">
      <c r="A51" s="831" t="s">
        <v>581</v>
      </c>
      <c r="B51" s="832" t="s">
        <v>582</v>
      </c>
      <c r="C51" s="835" t="s">
        <v>593</v>
      </c>
      <c r="D51" s="863" t="s">
        <v>594</v>
      </c>
      <c r="E51" s="835" t="s">
        <v>2248</v>
      </c>
      <c r="F51" s="863" t="s">
        <v>2249</v>
      </c>
      <c r="G51" s="835" t="s">
        <v>2250</v>
      </c>
      <c r="H51" s="835" t="s">
        <v>2251</v>
      </c>
      <c r="I51" s="849">
        <v>0.62999999523162842</v>
      </c>
      <c r="J51" s="849">
        <v>2400</v>
      </c>
      <c r="K51" s="850">
        <v>1512</v>
      </c>
    </row>
    <row r="52" spans="1:11" ht="14.4" customHeight="1" x14ac:dyDescent="0.3">
      <c r="A52" s="831" t="s">
        <v>581</v>
      </c>
      <c r="B52" s="832" t="s">
        <v>582</v>
      </c>
      <c r="C52" s="835" t="s">
        <v>593</v>
      </c>
      <c r="D52" s="863" t="s">
        <v>594</v>
      </c>
      <c r="E52" s="835" t="s">
        <v>2248</v>
      </c>
      <c r="F52" s="863" t="s">
        <v>2249</v>
      </c>
      <c r="G52" s="835" t="s">
        <v>2252</v>
      </c>
      <c r="H52" s="835" t="s">
        <v>2253</v>
      </c>
      <c r="I52" s="849">
        <v>0.62999999523162842</v>
      </c>
      <c r="J52" s="849">
        <v>4800</v>
      </c>
      <c r="K52" s="850">
        <v>3024</v>
      </c>
    </row>
    <row r="53" spans="1:11" ht="14.4" customHeight="1" x14ac:dyDescent="0.3">
      <c r="A53" s="831" t="s">
        <v>581</v>
      </c>
      <c r="B53" s="832" t="s">
        <v>582</v>
      </c>
      <c r="C53" s="835" t="s">
        <v>593</v>
      </c>
      <c r="D53" s="863" t="s">
        <v>594</v>
      </c>
      <c r="E53" s="835" t="s">
        <v>2248</v>
      </c>
      <c r="F53" s="863" t="s">
        <v>2249</v>
      </c>
      <c r="G53" s="835" t="s">
        <v>2254</v>
      </c>
      <c r="H53" s="835" t="s">
        <v>2255</v>
      </c>
      <c r="I53" s="849">
        <v>0.62666666507720947</v>
      </c>
      <c r="J53" s="849">
        <v>1190</v>
      </c>
      <c r="K53" s="850">
        <v>746.29999542236328</v>
      </c>
    </row>
    <row r="54" spans="1:11" ht="14.4" customHeight="1" x14ac:dyDescent="0.3">
      <c r="A54" s="831" t="s">
        <v>581</v>
      </c>
      <c r="B54" s="832" t="s">
        <v>582</v>
      </c>
      <c r="C54" s="835" t="s">
        <v>598</v>
      </c>
      <c r="D54" s="863" t="s">
        <v>599</v>
      </c>
      <c r="E54" s="835" t="s">
        <v>2150</v>
      </c>
      <c r="F54" s="863" t="s">
        <v>2151</v>
      </c>
      <c r="G54" s="835" t="s">
        <v>2256</v>
      </c>
      <c r="H54" s="835" t="s">
        <v>2257</v>
      </c>
      <c r="I54" s="849">
        <v>224.77999877929687</v>
      </c>
      <c r="J54" s="849">
        <v>1</v>
      </c>
      <c r="K54" s="850">
        <v>224.77999877929687</v>
      </c>
    </row>
    <row r="55" spans="1:11" ht="14.4" customHeight="1" x14ac:dyDescent="0.3">
      <c r="A55" s="831" t="s">
        <v>581</v>
      </c>
      <c r="B55" s="832" t="s">
        <v>582</v>
      </c>
      <c r="C55" s="835" t="s">
        <v>598</v>
      </c>
      <c r="D55" s="863" t="s">
        <v>599</v>
      </c>
      <c r="E55" s="835" t="s">
        <v>2150</v>
      </c>
      <c r="F55" s="863" t="s">
        <v>2151</v>
      </c>
      <c r="G55" s="835" t="s">
        <v>2258</v>
      </c>
      <c r="H55" s="835" t="s">
        <v>2259</v>
      </c>
      <c r="I55" s="849">
        <v>0.87999999523162842</v>
      </c>
      <c r="J55" s="849">
        <v>1800</v>
      </c>
      <c r="K55" s="850">
        <v>1584</v>
      </c>
    </row>
    <row r="56" spans="1:11" ht="14.4" customHeight="1" x14ac:dyDescent="0.3">
      <c r="A56" s="831" t="s">
        <v>581</v>
      </c>
      <c r="B56" s="832" t="s">
        <v>582</v>
      </c>
      <c r="C56" s="835" t="s">
        <v>598</v>
      </c>
      <c r="D56" s="863" t="s">
        <v>599</v>
      </c>
      <c r="E56" s="835" t="s">
        <v>2150</v>
      </c>
      <c r="F56" s="863" t="s">
        <v>2151</v>
      </c>
      <c r="G56" s="835" t="s">
        <v>2260</v>
      </c>
      <c r="H56" s="835" t="s">
        <v>2261</v>
      </c>
      <c r="I56" s="849">
        <v>3.0149999856948853</v>
      </c>
      <c r="J56" s="849">
        <v>2000</v>
      </c>
      <c r="K56" s="850">
        <v>6028</v>
      </c>
    </row>
    <row r="57" spans="1:11" ht="14.4" customHeight="1" x14ac:dyDescent="0.3">
      <c r="A57" s="831" t="s">
        <v>581</v>
      </c>
      <c r="B57" s="832" t="s">
        <v>582</v>
      </c>
      <c r="C57" s="835" t="s">
        <v>598</v>
      </c>
      <c r="D57" s="863" t="s">
        <v>599</v>
      </c>
      <c r="E57" s="835" t="s">
        <v>2150</v>
      </c>
      <c r="F57" s="863" t="s">
        <v>2151</v>
      </c>
      <c r="G57" s="835" t="s">
        <v>2262</v>
      </c>
      <c r="H57" s="835" t="s">
        <v>2263</v>
      </c>
      <c r="I57" s="849">
        <v>11.359999656677246</v>
      </c>
      <c r="J57" s="849">
        <v>50</v>
      </c>
      <c r="K57" s="850">
        <v>568.09999084472656</v>
      </c>
    </row>
    <row r="58" spans="1:11" ht="14.4" customHeight="1" x14ac:dyDescent="0.3">
      <c r="A58" s="831" t="s">
        <v>581</v>
      </c>
      <c r="B58" s="832" t="s">
        <v>582</v>
      </c>
      <c r="C58" s="835" t="s">
        <v>598</v>
      </c>
      <c r="D58" s="863" t="s">
        <v>599</v>
      </c>
      <c r="E58" s="835" t="s">
        <v>2150</v>
      </c>
      <c r="F58" s="863" t="s">
        <v>2151</v>
      </c>
      <c r="G58" s="835" t="s">
        <v>2264</v>
      </c>
      <c r="H58" s="835" t="s">
        <v>2265</v>
      </c>
      <c r="I58" s="849">
        <v>6.440000057220459</v>
      </c>
      <c r="J58" s="849">
        <v>100</v>
      </c>
      <c r="K58" s="850">
        <v>644</v>
      </c>
    </row>
    <row r="59" spans="1:11" ht="14.4" customHeight="1" x14ac:dyDescent="0.3">
      <c r="A59" s="831" t="s">
        <v>581</v>
      </c>
      <c r="B59" s="832" t="s">
        <v>582</v>
      </c>
      <c r="C59" s="835" t="s">
        <v>598</v>
      </c>
      <c r="D59" s="863" t="s">
        <v>599</v>
      </c>
      <c r="E59" s="835" t="s">
        <v>2150</v>
      </c>
      <c r="F59" s="863" t="s">
        <v>2151</v>
      </c>
      <c r="G59" s="835" t="s">
        <v>2156</v>
      </c>
      <c r="H59" s="835" t="s">
        <v>2157</v>
      </c>
      <c r="I59" s="849">
        <v>30.180000305175781</v>
      </c>
      <c r="J59" s="849">
        <v>225</v>
      </c>
      <c r="K59" s="850">
        <v>6790.139892578125</v>
      </c>
    </row>
    <row r="60" spans="1:11" ht="14.4" customHeight="1" x14ac:dyDescent="0.3">
      <c r="A60" s="831" t="s">
        <v>581</v>
      </c>
      <c r="B60" s="832" t="s">
        <v>582</v>
      </c>
      <c r="C60" s="835" t="s">
        <v>598</v>
      </c>
      <c r="D60" s="863" t="s">
        <v>599</v>
      </c>
      <c r="E60" s="835" t="s">
        <v>2150</v>
      </c>
      <c r="F60" s="863" t="s">
        <v>2151</v>
      </c>
      <c r="G60" s="835" t="s">
        <v>2266</v>
      </c>
      <c r="H60" s="835" t="s">
        <v>2267</v>
      </c>
      <c r="I60" s="849">
        <v>139.17499542236328</v>
      </c>
      <c r="J60" s="849">
        <v>5</v>
      </c>
      <c r="K60" s="850">
        <v>695.8800048828125</v>
      </c>
    </row>
    <row r="61" spans="1:11" ht="14.4" customHeight="1" x14ac:dyDescent="0.3">
      <c r="A61" s="831" t="s">
        <v>581</v>
      </c>
      <c r="B61" s="832" t="s">
        <v>582</v>
      </c>
      <c r="C61" s="835" t="s">
        <v>598</v>
      </c>
      <c r="D61" s="863" t="s">
        <v>599</v>
      </c>
      <c r="E61" s="835" t="s">
        <v>2150</v>
      </c>
      <c r="F61" s="863" t="s">
        <v>2151</v>
      </c>
      <c r="G61" s="835" t="s">
        <v>2268</v>
      </c>
      <c r="H61" s="835" t="s">
        <v>2269</v>
      </c>
      <c r="I61" s="849">
        <v>8.0100002288818359</v>
      </c>
      <c r="J61" s="849">
        <v>150</v>
      </c>
      <c r="K61" s="850">
        <v>1201.5</v>
      </c>
    </row>
    <row r="62" spans="1:11" ht="14.4" customHeight="1" x14ac:dyDescent="0.3">
      <c r="A62" s="831" t="s">
        <v>581</v>
      </c>
      <c r="B62" s="832" t="s">
        <v>582</v>
      </c>
      <c r="C62" s="835" t="s">
        <v>598</v>
      </c>
      <c r="D62" s="863" t="s">
        <v>599</v>
      </c>
      <c r="E62" s="835" t="s">
        <v>2150</v>
      </c>
      <c r="F62" s="863" t="s">
        <v>2151</v>
      </c>
      <c r="G62" s="835" t="s">
        <v>2270</v>
      </c>
      <c r="H62" s="835" t="s">
        <v>2271</v>
      </c>
      <c r="I62" s="849">
        <v>0.86000001430511475</v>
      </c>
      <c r="J62" s="849">
        <v>861</v>
      </c>
      <c r="K62" s="850">
        <v>740.55999755859375</v>
      </c>
    </row>
    <row r="63" spans="1:11" ht="14.4" customHeight="1" x14ac:dyDescent="0.3">
      <c r="A63" s="831" t="s">
        <v>581</v>
      </c>
      <c r="B63" s="832" t="s">
        <v>582</v>
      </c>
      <c r="C63" s="835" t="s">
        <v>598</v>
      </c>
      <c r="D63" s="863" t="s">
        <v>599</v>
      </c>
      <c r="E63" s="835" t="s">
        <v>2150</v>
      </c>
      <c r="F63" s="863" t="s">
        <v>2151</v>
      </c>
      <c r="G63" s="835" t="s">
        <v>2164</v>
      </c>
      <c r="H63" s="835" t="s">
        <v>2165</v>
      </c>
      <c r="I63" s="849">
        <v>1.5199999809265137</v>
      </c>
      <c r="J63" s="849">
        <v>199</v>
      </c>
      <c r="K63" s="850">
        <v>301.70001220703125</v>
      </c>
    </row>
    <row r="64" spans="1:11" ht="14.4" customHeight="1" x14ac:dyDescent="0.3">
      <c r="A64" s="831" t="s">
        <v>581</v>
      </c>
      <c r="B64" s="832" t="s">
        <v>582</v>
      </c>
      <c r="C64" s="835" t="s">
        <v>598</v>
      </c>
      <c r="D64" s="863" t="s">
        <v>599</v>
      </c>
      <c r="E64" s="835" t="s">
        <v>2150</v>
      </c>
      <c r="F64" s="863" t="s">
        <v>2151</v>
      </c>
      <c r="G64" s="835" t="s">
        <v>2272</v>
      </c>
      <c r="H64" s="835" t="s">
        <v>2273</v>
      </c>
      <c r="I64" s="849">
        <v>2.0699999332427979</v>
      </c>
      <c r="J64" s="849">
        <v>50</v>
      </c>
      <c r="K64" s="850">
        <v>103.5</v>
      </c>
    </row>
    <row r="65" spans="1:11" ht="14.4" customHeight="1" x14ac:dyDescent="0.3">
      <c r="A65" s="831" t="s">
        <v>581</v>
      </c>
      <c r="B65" s="832" t="s">
        <v>582</v>
      </c>
      <c r="C65" s="835" t="s">
        <v>598</v>
      </c>
      <c r="D65" s="863" t="s">
        <v>599</v>
      </c>
      <c r="E65" s="835" t="s">
        <v>2150</v>
      </c>
      <c r="F65" s="863" t="s">
        <v>2151</v>
      </c>
      <c r="G65" s="835" t="s">
        <v>2274</v>
      </c>
      <c r="H65" s="835" t="s">
        <v>2275</v>
      </c>
      <c r="I65" s="849">
        <v>3.369999885559082</v>
      </c>
      <c r="J65" s="849">
        <v>25</v>
      </c>
      <c r="K65" s="850">
        <v>84.25</v>
      </c>
    </row>
    <row r="66" spans="1:11" ht="14.4" customHeight="1" x14ac:dyDescent="0.3">
      <c r="A66" s="831" t="s">
        <v>581</v>
      </c>
      <c r="B66" s="832" t="s">
        <v>582</v>
      </c>
      <c r="C66" s="835" t="s">
        <v>598</v>
      </c>
      <c r="D66" s="863" t="s">
        <v>599</v>
      </c>
      <c r="E66" s="835" t="s">
        <v>2150</v>
      </c>
      <c r="F66" s="863" t="s">
        <v>2151</v>
      </c>
      <c r="G66" s="835" t="s">
        <v>2166</v>
      </c>
      <c r="H66" s="835" t="s">
        <v>2167</v>
      </c>
      <c r="I66" s="849">
        <v>46.319999694824219</v>
      </c>
      <c r="J66" s="849">
        <v>22</v>
      </c>
      <c r="K66" s="850">
        <v>1019.0400390625</v>
      </c>
    </row>
    <row r="67" spans="1:11" ht="14.4" customHeight="1" x14ac:dyDescent="0.3">
      <c r="A67" s="831" t="s">
        <v>581</v>
      </c>
      <c r="B67" s="832" t="s">
        <v>582</v>
      </c>
      <c r="C67" s="835" t="s">
        <v>598</v>
      </c>
      <c r="D67" s="863" t="s">
        <v>599</v>
      </c>
      <c r="E67" s="835" t="s">
        <v>2150</v>
      </c>
      <c r="F67" s="863" t="s">
        <v>2151</v>
      </c>
      <c r="G67" s="835" t="s">
        <v>2276</v>
      </c>
      <c r="H67" s="835" t="s">
        <v>2277</v>
      </c>
      <c r="I67" s="849">
        <v>8.3900003433227539</v>
      </c>
      <c r="J67" s="849">
        <v>12</v>
      </c>
      <c r="K67" s="850">
        <v>100.68000030517578</v>
      </c>
    </row>
    <row r="68" spans="1:11" ht="14.4" customHeight="1" x14ac:dyDescent="0.3">
      <c r="A68" s="831" t="s">
        <v>581</v>
      </c>
      <c r="B68" s="832" t="s">
        <v>582</v>
      </c>
      <c r="C68" s="835" t="s">
        <v>598</v>
      </c>
      <c r="D68" s="863" t="s">
        <v>599</v>
      </c>
      <c r="E68" s="835" t="s">
        <v>2150</v>
      </c>
      <c r="F68" s="863" t="s">
        <v>2151</v>
      </c>
      <c r="G68" s="835" t="s">
        <v>2278</v>
      </c>
      <c r="H68" s="835" t="s">
        <v>2279</v>
      </c>
      <c r="I68" s="849">
        <v>18.959999084472656</v>
      </c>
      <c r="J68" s="849">
        <v>12</v>
      </c>
      <c r="K68" s="850">
        <v>227.53999328613281</v>
      </c>
    </row>
    <row r="69" spans="1:11" ht="14.4" customHeight="1" x14ac:dyDescent="0.3">
      <c r="A69" s="831" t="s">
        <v>581</v>
      </c>
      <c r="B69" s="832" t="s">
        <v>582</v>
      </c>
      <c r="C69" s="835" t="s">
        <v>598</v>
      </c>
      <c r="D69" s="863" t="s">
        <v>599</v>
      </c>
      <c r="E69" s="835" t="s">
        <v>2150</v>
      </c>
      <c r="F69" s="863" t="s">
        <v>2151</v>
      </c>
      <c r="G69" s="835" t="s">
        <v>2280</v>
      </c>
      <c r="H69" s="835" t="s">
        <v>2281</v>
      </c>
      <c r="I69" s="849">
        <v>13.229999542236328</v>
      </c>
      <c r="J69" s="849">
        <v>500</v>
      </c>
      <c r="K69" s="850">
        <v>6612.5</v>
      </c>
    </row>
    <row r="70" spans="1:11" ht="14.4" customHeight="1" x14ac:dyDescent="0.3">
      <c r="A70" s="831" t="s">
        <v>581</v>
      </c>
      <c r="B70" s="832" t="s">
        <v>582</v>
      </c>
      <c r="C70" s="835" t="s">
        <v>598</v>
      </c>
      <c r="D70" s="863" t="s">
        <v>599</v>
      </c>
      <c r="E70" s="835" t="s">
        <v>2150</v>
      </c>
      <c r="F70" s="863" t="s">
        <v>2151</v>
      </c>
      <c r="G70" s="835" t="s">
        <v>2282</v>
      </c>
      <c r="H70" s="835" t="s">
        <v>2283</v>
      </c>
      <c r="I70" s="849">
        <v>15.760000228881836</v>
      </c>
      <c r="J70" s="849">
        <v>500</v>
      </c>
      <c r="K70" s="850">
        <v>7877.5</v>
      </c>
    </row>
    <row r="71" spans="1:11" ht="14.4" customHeight="1" x14ac:dyDescent="0.3">
      <c r="A71" s="831" t="s">
        <v>581</v>
      </c>
      <c r="B71" s="832" t="s">
        <v>582</v>
      </c>
      <c r="C71" s="835" t="s">
        <v>598</v>
      </c>
      <c r="D71" s="863" t="s">
        <v>599</v>
      </c>
      <c r="E71" s="835" t="s">
        <v>2150</v>
      </c>
      <c r="F71" s="863" t="s">
        <v>2151</v>
      </c>
      <c r="G71" s="835" t="s">
        <v>2284</v>
      </c>
      <c r="H71" s="835" t="s">
        <v>2285</v>
      </c>
      <c r="I71" s="849">
        <v>2.5049999952316284</v>
      </c>
      <c r="J71" s="849">
        <v>80</v>
      </c>
      <c r="K71" s="850">
        <v>200.40000152587891</v>
      </c>
    </row>
    <row r="72" spans="1:11" ht="14.4" customHeight="1" x14ac:dyDescent="0.3">
      <c r="A72" s="831" t="s">
        <v>581</v>
      </c>
      <c r="B72" s="832" t="s">
        <v>582</v>
      </c>
      <c r="C72" s="835" t="s">
        <v>598</v>
      </c>
      <c r="D72" s="863" t="s">
        <v>599</v>
      </c>
      <c r="E72" s="835" t="s">
        <v>2150</v>
      </c>
      <c r="F72" s="863" t="s">
        <v>2151</v>
      </c>
      <c r="G72" s="835" t="s">
        <v>2286</v>
      </c>
      <c r="H72" s="835" t="s">
        <v>2287</v>
      </c>
      <c r="I72" s="849">
        <v>2.190000057220459</v>
      </c>
      <c r="J72" s="849">
        <v>20</v>
      </c>
      <c r="K72" s="850">
        <v>43.799999237060547</v>
      </c>
    </row>
    <row r="73" spans="1:11" ht="14.4" customHeight="1" x14ac:dyDescent="0.3">
      <c r="A73" s="831" t="s">
        <v>581</v>
      </c>
      <c r="B73" s="832" t="s">
        <v>582</v>
      </c>
      <c r="C73" s="835" t="s">
        <v>598</v>
      </c>
      <c r="D73" s="863" t="s">
        <v>599</v>
      </c>
      <c r="E73" s="835" t="s">
        <v>2150</v>
      </c>
      <c r="F73" s="863" t="s">
        <v>2151</v>
      </c>
      <c r="G73" s="835" t="s">
        <v>2288</v>
      </c>
      <c r="H73" s="835" t="s">
        <v>2289</v>
      </c>
      <c r="I73" s="849">
        <v>2.880000114440918</v>
      </c>
      <c r="J73" s="849">
        <v>60</v>
      </c>
      <c r="K73" s="850">
        <v>172.79999542236328</v>
      </c>
    </row>
    <row r="74" spans="1:11" ht="14.4" customHeight="1" x14ac:dyDescent="0.3">
      <c r="A74" s="831" t="s">
        <v>581</v>
      </c>
      <c r="B74" s="832" t="s">
        <v>582</v>
      </c>
      <c r="C74" s="835" t="s">
        <v>598</v>
      </c>
      <c r="D74" s="863" t="s">
        <v>599</v>
      </c>
      <c r="E74" s="835" t="s">
        <v>2150</v>
      </c>
      <c r="F74" s="863" t="s">
        <v>2151</v>
      </c>
      <c r="G74" s="835" t="s">
        <v>2290</v>
      </c>
      <c r="H74" s="835" t="s">
        <v>2291</v>
      </c>
      <c r="I74" s="849">
        <v>3.5699999332427979</v>
      </c>
      <c r="J74" s="849">
        <v>50</v>
      </c>
      <c r="K74" s="850">
        <v>178.5</v>
      </c>
    </row>
    <row r="75" spans="1:11" ht="14.4" customHeight="1" x14ac:dyDescent="0.3">
      <c r="A75" s="831" t="s">
        <v>581</v>
      </c>
      <c r="B75" s="832" t="s">
        <v>582</v>
      </c>
      <c r="C75" s="835" t="s">
        <v>598</v>
      </c>
      <c r="D75" s="863" t="s">
        <v>599</v>
      </c>
      <c r="E75" s="835" t="s">
        <v>2150</v>
      </c>
      <c r="F75" s="863" t="s">
        <v>2151</v>
      </c>
      <c r="G75" s="835" t="s">
        <v>2292</v>
      </c>
      <c r="H75" s="835" t="s">
        <v>2293</v>
      </c>
      <c r="I75" s="849">
        <v>4.309999942779541</v>
      </c>
      <c r="J75" s="849">
        <v>10</v>
      </c>
      <c r="K75" s="850">
        <v>43.099998474121094</v>
      </c>
    </row>
    <row r="76" spans="1:11" ht="14.4" customHeight="1" x14ac:dyDescent="0.3">
      <c r="A76" s="831" t="s">
        <v>581</v>
      </c>
      <c r="B76" s="832" t="s">
        <v>582</v>
      </c>
      <c r="C76" s="835" t="s">
        <v>598</v>
      </c>
      <c r="D76" s="863" t="s">
        <v>599</v>
      </c>
      <c r="E76" s="835" t="s">
        <v>2150</v>
      </c>
      <c r="F76" s="863" t="s">
        <v>2151</v>
      </c>
      <c r="G76" s="835" t="s">
        <v>2294</v>
      </c>
      <c r="H76" s="835" t="s">
        <v>2295</v>
      </c>
      <c r="I76" s="849">
        <v>16.100000381469727</v>
      </c>
      <c r="J76" s="849">
        <v>15</v>
      </c>
      <c r="K76" s="850">
        <v>241.5</v>
      </c>
    </row>
    <row r="77" spans="1:11" ht="14.4" customHeight="1" x14ac:dyDescent="0.3">
      <c r="A77" s="831" t="s">
        <v>581</v>
      </c>
      <c r="B77" s="832" t="s">
        <v>582</v>
      </c>
      <c r="C77" s="835" t="s">
        <v>598</v>
      </c>
      <c r="D77" s="863" t="s">
        <v>599</v>
      </c>
      <c r="E77" s="835" t="s">
        <v>2150</v>
      </c>
      <c r="F77" s="863" t="s">
        <v>2151</v>
      </c>
      <c r="G77" s="835" t="s">
        <v>2296</v>
      </c>
      <c r="H77" s="835" t="s">
        <v>2297</v>
      </c>
      <c r="I77" s="849">
        <v>12.649999618530273</v>
      </c>
      <c r="J77" s="849">
        <v>30</v>
      </c>
      <c r="K77" s="850">
        <v>379.5</v>
      </c>
    </row>
    <row r="78" spans="1:11" ht="14.4" customHeight="1" x14ac:dyDescent="0.3">
      <c r="A78" s="831" t="s">
        <v>581</v>
      </c>
      <c r="B78" s="832" t="s">
        <v>582</v>
      </c>
      <c r="C78" s="835" t="s">
        <v>598</v>
      </c>
      <c r="D78" s="863" t="s">
        <v>599</v>
      </c>
      <c r="E78" s="835" t="s">
        <v>2150</v>
      </c>
      <c r="F78" s="863" t="s">
        <v>2151</v>
      </c>
      <c r="G78" s="835" t="s">
        <v>2298</v>
      </c>
      <c r="H78" s="835" t="s">
        <v>2299</v>
      </c>
      <c r="I78" s="849">
        <v>13.029999732971191</v>
      </c>
      <c r="J78" s="849">
        <v>50</v>
      </c>
      <c r="K78" s="850">
        <v>651.6400146484375</v>
      </c>
    </row>
    <row r="79" spans="1:11" ht="14.4" customHeight="1" x14ac:dyDescent="0.3">
      <c r="A79" s="831" t="s">
        <v>581</v>
      </c>
      <c r="B79" s="832" t="s">
        <v>582</v>
      </c>
      <c r="C79" s="835" t="s">
        <v>598</v>
      </c>
      <c r="D79" s="863" t="s">
        <v>599</v>
      </c>
      <c r="E79" s="835" t="s">
        <v>2150</v>
      </c>
      <c r="F79" s="863" t="s">
        <v>2151</v>
      </c>
      <c r="G79" s="835" t="s">
        <v>2300</v>
      </c>
      <c r="H79" s="835" t="s">
        <v>2301</v>
      </c>
      <c r="I79" s="849">
        <v>10.119999885559082</v>
      </c>
      <c r="J79" s="849">
        <v>12</v>
      </c>
      <c r="K79" s="850">
        <v>121.44000244140625</v>
      </c>
    </row>
    <row r="80" spans="1:11" ht="14.4" customHeight="1" x14ac:dyDescent="0.3">
      <c r="A80" s="831" t="s">
        <v>581</v>
      </c>
      <c r="B80" s="832" t="s">
        <v>582</v>
      </c>
      <c r="C80" s="835" t="s">
        <v>598</v>
      </c>
      <c r="D80" s="863" t="s">
        <v>599</v>
      </c>
      <c r="E80" s="835" t="s">
        <v>2150</v>
      </c>
      <c r="F80" s="863" t="s">
        <v>2151</v>
      </c>
      <c r="G80" s="835" t="s">
        <v>2176</v>
      </c>
      <c r="H80" s="835" t="s">
        <v>2177</v>
      </c>
      <c r="I80" s="849">
        <v>0.66500002145767212</v>
      </c>
      <c r="J80" s="849">
        <v>4000</v>
      </c>
      <c r="K80" s="850">
        <v>2660</v>
      </c>
    </row>
    <row r="81" spans="1:11" ht="14.4" customHeight="1" x14ac:dyDescent="0.3">
      <c r="A81" s="831" t="s">
        <v>581</v>
      </c>
      <c r="B81" s="832" t="s">
        <v>582</v>
      </c>
      <c r="C81" s="835" t="s">
        <v>598</v>
      </c>
      <c r="D81" s="863" t="s">
        <v>599</v>
      </c>
      <c r="E81" s="835" t="s">
        <v>2150</v>
      </c>
      <c r="F81" s="863" t="s">
        <v>2151</v>
      </c>
      <c r="G81" s="835" t="s">
        <v>2178</v>
      </c>
      <c r="H81" s="835" t="s">
        <v>2179</v>
      </c>
      <c r="I81" s="849">
        <v>260.29998779296875</v>
      </c>
      <c r="J81" s="849">
        <v>1</v>
      </c>
      <c r="K81" s="850">
        <v>260.29998779296875</v>
      </c>
    </row>
    <row r="82" spans="1:11" ht="14.4" customHeight="1" x14ac:dyDescent="0.3">
      <c r="A82" s="831" t="s">
        <v>581</v>
      </c>
      <c r="B82" s="832" t="s">
        <v>582</v>
      </c>
      <c r="C82" s="835" t="s">
        <v>598</v>
      </c>
      <c r="D82" s="863" t="s">
        <v>599</v>
      </c>
      <c r="E82" s="835" t="s">
        <v>2180</v>
      </c>
      <c r="F82" s="863" t="s">
        <v>2181</v>
      </c>
      <c r="G82" s="835" t="s">
        <v>2182</v>
      </c>
      <c r="H82" s="835" t="s">
        <v>2183</v>
      </c>
      <c r="I82" s="849">
        <v>1.4999999664723873E-2</v>
      </c>
      <c r="J82" s="849">
        <v>80</v>
      </c>
      <c r="K82" s="850">
        <v>1.0000000298023224</v>
      </c>
    </row>
    <row r="83" spans="1:11" ht="14.4" customHeight="1" x14ac:dyDescent="0.3">
      <c r="A83" s="831" t="s">
        <v>581</v>
      </c>
      <c r="B83" s="832" t="s">
        <v>582</v>
      </c>
      <c r="C83" s="835" t="s">
        <v>598</v>
      </c>
      <c r="D83" s="863" t="s">
        <v>599</v>
      </c>
      <c r="E83" s="835" t="s">
        <v>2180</v>
      </c>
      <c r="F83" s="863" t="s">
        <v>2181</v>
      </c>
      <c r="G83" s="835" t="s">
        <v>2184</v>
      </c>
      <c r="H83" s="835" t="s">
        <v>2185</v>
      </c>
      <c r="I83" s="849">
        <v>6.0500001907348633</v>
      </c>
      <c r="J83" s="849">
        <v>20</v>
      </c>
      <c r="K83" s="850">
        <v>121</v>
      </c>
    </row>
    <row r="84" spans="1:11" ht="14.4" customHeight="1" x14ac:dyDescent="0.3">
      <c r="A84" s="831" t="s">
        <v>581</v>
      </c>
      <c r="B84" s="832" t="s">
        <v>582</v>
      </c>
      <c r="C84" s="835" t="s">
        <v>598</v>
      </c>
      <c r="D84" s="863" t="s">
        <v>599</v>
      </c>
      <c r="E84" s="835" t="s">
        <v>2180</v>
      </c>
      <c r="F84" s="863" t="s">
        <v>2181</v>
      </c>
      <c r="G84" s="835" t="s">
        <v>2302</v>
      </c>
      <c r="H84" s="835" t="s">
        <v>2303</v>
      </c>
      <c r="I84" s="849">
        <v>11.140000343322754</v>
      </c>
      <c r="J84" s="849">
        <v>50</v>
      </c>
      <c r="K84" s="850">
        <v>557</v>
      </c>
    </row>
    <row r="85" spans="1:11" ht="14.4" customHeight="1" x14ac:dyDescent="0.3">
      <c r="A85" s="831" t="s">
        <v>581</v>
      </c>
      <c r="B85" s="832" t="s">
        <v>582</v>
      </c>
      <c r="C85" s="835" t="s">
        <v>598</v>
      </c>
      <c r="D85" s="863" t="s">
        <v>599</v>
      </c>
      <c r="E85" s="835" t="s">
        <v>2180</v>
      </c>
      <c r="F85" s="863" t="s">
        <v>2181</v>
      </c>
      <c r="G85" s="835" t="s">
        <v>2186</v>
      </c>
      <c r="H85" s="835" t="s">
        <v>2187</v>
      </c>
      <c r="I85" s="849">
        <v>3.3900001049041748</v>
      </c>
      <c r="J85" s="849">
        <v>240</v>
      </c>
      <c r="K85" s="850">
        <v>813.5999755859375</v>
      </c>
    </row>
    <row r="86" spans="1:11" ht="14.4" customHeight="1" x14ac:dyDescent="0.3">
      <c r="A86" s="831" t="s">
        <v>581</v>
      </c>
      <c r="B86" s="832" t="s">
        <v>582</v>
      </c>
      <c r="C86" s="835" t="s">
        <v>598</v>
      </c>
      <c r="D86" s="863" t="s">
        <v>599</v>
      </c>
      <c r="E86" s="835" t="s">
        <v>2180</v>
      </c>
      <c r="F86" s="863" t="s">
        <v>2181</v>
      </c>
      <c r="G86" s="835" t="s">
        <v>2188</v>
      </c>
      <c r="H86" s="835" t="s">
        <v>2189</v>
      </c>
      <c r="I86" s="849">
        <v>17.979999542236328</v>
      </c>
      <c r="J86" s="849">
        <v>200</v>
      </c>
      <c r="K86" s="850">
        <v>3596</v>
      </c>
    </row>
    <row r="87" spans="1:11" ht="14.4" customHeight="1" x14ac:dyDescent="0.3">
      <c r="A87" s="831" t="s">
        <v>581</v>
      </c>
      <c r="B87" s="832" t="s">
        <v>582</v>
      </c>
      <c r="C87" s="835" t="s">
        <v>598</v>
      </c>
      <c r="D87" s="863" t="s">
        <v>599</v>
      </c>
      <c r="E87" s="835" t="s">
        <v>2180</v>
      </c>
      <c r="F87" s="863" t="s">
        <v>2181</v>
      </c>
      <c r="G87" s="835" t="s">
        <v>2190</v>
      </c>
      <c r="H87" s="835" t="s">
        <v>2191</v>
      </c>
      <c r="I87" s="849">
        <v>17.979999542236328</v>
      </c>
      <c r="J87" s="849">
        <v>50</v>
      </c>
      <c r="K87" s="850">
        <v>899</v>
      </c>
    </row>
    <row r="88" spans="1:11" ht="14.4" customHeight="1" x14ac:dyDescent="0.3">
      <c r="A88" s="831" t="s">
        <v>581</v>
      </c>
      <c r="B88" s="832" t="s">
        <v>582</v>
      </c>
      <c r="C88" s="835" t="s">
        <v>598</v>
      </c>
      <c r="D88" s="863" t="s">
        <v>599</v>
      </c>
      <c r="E88" s="835" t="s">
        <v>2180</v>
      </c>
      <c r="F88" s="863" t="s">
        <v>2181</v>
      </c>
      <c r="G88" s="835" t="s">
        <v>2192</v>
      </c>
      <c r="H88" s="835" t="s">
        <v>2193</v>
      </c>
      <c r="I88" s="849">
        <v>1.809999942779541</v>
      </c>
      <c r="J88" s="849">
        <v>20</v>
      </c>
      <c r="K88" s="850">
        <v>36.200000762939453</v>
      </c>
    </row>
    <row r="89" spans="1:11" ht="14.4" customHeight="1" x14ac:dyDescent="0.3">
      <c r="A89" s="831" t="s">
        <v>581</v>
      </c>
      <c r="B89" s="832" t="s">
        <v>582</v>
      </c>
      <c r="C89" s="835" t="s">
        <v>598</v>
      </c>
      <c r="D89" s="863" t="s">
        <v>599</v>
      </c>
      <c r="E89" s="835" t="s">
        <v>2180</v>
      </c>
      <c r="F89" s="863" t="s">
        <v>2181</v>
      </c>
      <c r="G89" s="835" t="s">
        <v>2200</v>
      </c>
      <c r="H89" s="835" t="s">
        <v>2201</v>
      </c>
      <c r="I89" s="849">
        <v>9.4800000190734863</v>
      </c>
      <c r="J89" s="849">
        <v>300</v>
      </c>
      <c r="K89" s="850">
        <v>2840</v>
      </c>
    </row>
    <row r="90" spans="1:11" ht="14.4" customHeight="1" x14ac:dyDescent="0.3">
      <c r="A90" s="831" t="s">
        <v>581</v>
      </c>
      <c r="B90" s="832" t="s">
        <v>582</v>
      </c>
      <c r="C90" s="835" t="s">
        <v>598</v>
      </c>
      <c r="D90" s="863" t="s">
        <v>599</v>
      </c>
      <c r="E90" s="835" t="s">
        <v>2180</v>
      </c>
      <c r="F90" s="863" t="s">
        <v>2181</v>
      </c>
      <c r="G90" s="835" t="s">
        <v>2304</v>
      </c>
      <c r="H90" s="835" t="s">
        <v>2305</v>
      </c>
      <c r="I90" s="849">
        <v>32.310001373291016</v>
      </c>
      <c r="J90" s="849">
        <v>55</v>
      </c>
      <c r="K90" s="850">
        <v>1776.949951171875</v>
      </c>
    </row>
    <row r="91" spans="1:11" ht="14.4" customHeight="1" x14ac:dyDescent="0.3">
      <c r="A91" s="831" t="s">
        <v>581</v>
      </c>
      <c r="B91" s="832" t="s">
        <v>582</v>
      </c>
      <c r="C91" s="835" t="s">
        <v>598</v>
      </c>
      <c r="D91" s="863" t="s">
        <v>599</v>
      </c>
      <c r="E91" s="835" t="s">
        <v>2180</v>
      </c>
      <c r="F91" s="863" t="s">
        <v>2181</v>
      </c>
      <c r="G91" s="835" t="s">
        <v>2202</v>
      </c>
      <c r="H91" s="835" t="s">
        <v>2203</v>
      </c>
      <c r="I91" s="849">
        <v>2.4700000286102295</v>
      </c>
      <c r="J91" s="849">
        <v>100</v>
      </c>
      <c r="K91" s="850">
        <v>247</v>
      </c>
    </row>
    <row r="92" spans="1:11" ht="14.4" customHeight="1" x14ac:dyDescent="0.3">
      <c r="A92" s="831" t="s">
        <v>581</v>
      </c>
      <c r="B92" s="832" t="s">
        <v>582</v>
      </c>
      <c r="C92" s="835" t="s">
        <v>598</v>
      </c>
      <c r="D92" s="863" t="s">
        <v>599</v>
      </c>
      <c r="E92" s="835" t="s">
        <v>2180</v>
      </c>
      <c r="F92" s="863" t="s">
        <v>2181</v>
      </c>
      <c r="G92" s="835" t="s">
        <v>2204</v>
      </c>
      <c r="H92" s="835" t="s">
        <v>2205</v>
      </c>
      <c r="I92" s="849">
        <v>11.734999656677246</v>
      </c>
      <c r="J92" s="849">
        <v>50</v>
      </c>
      <c r="K92" s="850">
        <v>586.80001831054687</v>
      </c>
    </row>
    <row r="93" spans="1:11" ht="14.4" customHeight="1" x14ac:dyDescent="0.3">
      <c r="A93" s="831" t="s">
        <v>581</v>
      </c>
      <c r="B93" s="832" t="s">
        <v>582</v>
      </c>
      <c r="C93" s="835" t="s">
        <v>598</v>
      </c>
      <c r="D93" s="863" t="s">
        <v>599</v>
      </c>
      <c r="E93" s="835" t="s">
        <v>2180</v>
      </c>
      <c r="F93" s="863" t="s">
        <v>2181</v>
      </c>
      <c r="G93" s="835" t="s">
        <v>2206</v>
      </c>
      <c r="H93" s="835" t="s">
        <v>2207</v>
      </c>
      <c r="I93" s="849">
        <v>25.530000686645508</v>
      </c>
      <c r="J93" s="849">
        <v>20</v>
      </c>
      <c r="K93" s="850">
        <v>510.60000610351562</v>
      </c>
    </row>
    <row r="94" spans="1:11" ht="14.4" customHeight="1" x14ac:dyDescent="0.3">
      <c r="A94" s="831" t="s">
        <v>581</v>
      </c>
      <c r="B94" s="832" t="s">
        <v>582</v>
      </c>
      <c r="C94" s="835" t="s">
        <v>598</v>
      </c>
      <c r="D94" s="863" t="s">
        <v>599</v>
      </c>
      <c r="E94" s="835" t="s">
        <v>2180</v>
      </c>
      <c r="F94" s="863" t="s">
        <v>2181</v>
      </c>
      <c r="G94" s="835" t="s">
        <v>2306</v>
      </c>
      <c r="H94" s="835" t="s">
        <v>2307</v>
      </c>
      <c r="I94" s="849">
        <v>5.3250000476837158</v>
      </c>
      <c r="J94" s="849">
        <v>200</v>
      </c>
      <c r="K94" s="850">
        <v>1064.199951171875</v>
      </c>
    </row>
    <row r="95" spans="1:11" ht="14.4" customHeight="1" x14ac:dyDescent="0.3">
      <c r="A95" s="831" t="s">
        <v>581</v>
      </c>
      <c r="B95" s="832" t="s">
        <v>582</v>
      </c>
      <c r="C95" s="835" t="s">
        <v>598</v>
      </c>
      <c r="D95" s="863" t="s">
        <v>599</v>
      </c>
      <c r="E95" s="835" t="s">
        <v>2180</v>
      </c>
      <c r="F95" s="863" t="s">
        <v>2181</v>
      </c>
      <c r="G95" s="835" t="s">
        <v>2210</v>
      </c>
      <c r="H95" s="835" t="s">
        <v>2211</v>
      </c>
      <c r="I95" s="849">
        <v>1.5</v>
      </c>
      <c r="J95" s="849">
        <v>151</v>
      </c>
      <c r="K95" s="850">
        <v>226.5</v>
      </c>
    </row>
    <row r="96" spans="1:11" ht="14.4" customHeight="1" x14ac:dyDescent="0.3">
      <c r="A96" s="831" t="s">
        <v>581</v>
      </c>
      <c r="B96" s="832" t="s">
        <v>582</v>
      </c>
      <c r="C96" s="835" t="s">
        <v>598</v>
      </c>
      <c r="D96" s="863" t="s">
        <v>599</v>
      </c>
      <c r="E96" s="835" t="s">
        <v>2180</v>
      </c>
      <c r="F96" s="863" t="s">
        <v>2181</v>
      </c>
      <c r="G96" s="835" t="s">
        <v>2212</v>
      </c>
      <c r="H96" s="835" t="s">
        <v>2213</v>
      </c>
      <c r="I96" s="849">
        <v>9.1999998092651367</v>
      </c>
      <c r="J96" s="849">
        <v>100</v>
      </c>
      <c r="K96" s="850">
        <v>920</v>
      </c>
    </row>
    <row r="97" spans="1:11" ht="14.4" customHeight="1" x14ac:dyDescent="0.3">
      <c r="A97" s="831" t="s">
        <v>581</v>
      </c>
      <c r="B97" s="832" t="s">
        <v>582</v>
      </c>
      <c r="C97" s="835" t="s">
        <v>598</v>
      </c>
      <c r="D97" s="863" t="s">
        <v>599</v>
      </c>
      <c r="E97" s="835" t="s">
        <v>2180</v>
      </c>
      <c r="F97" s="863" t="s">
        <v>2181</v>
      </c>
      <c r="G97" s="835" t="s">
        <v>2216</v>
      </c>
      <c r="H97" s="835" t="s">
        <v>2217</v>
      </c>
      <c r="I97" s="849">
        <v>6.179999828338623</v>
      </c>
      <c r="J97" s="849">
        <v>20</v>
      </c>
      <c r="K97" s="850">
        <v>123.59999847412109</v>
      </c>
    </row>
    <row r="98" spans="1:11" ht="14.4" customHeight="1" x14ac:dyDescent="0.3">
      <c r="A98" s="831" t="s">
        <v>581</v>
      </c>
      <c r="B98" s="832" t="s">
        <v>582</v>
      </c>
      <c r="C98" s="835" t="s">
        <v>598</v>
      </c>
      <c r="D98" s="863" t="s">
        <v>599</v>
      </c>
      <c r="E98" s="835" t="s">
        <v>2180</v>
      </c>
      <c r="F98" s="863" t="s">
        <v>2181</v>
      </c>
      <c r="G98" s="835" t="s">
        <v>2218</v>
      </c>
      <c r="H98" s="835" t="s">
        <v>2219</v>
      </c>
      <c r="I98" s="849">
        <v>34.5</v>
      </c>
      <c r="J98" s="849">
        <v>40</v>
      </c>
      <c r="K98" s="850">
        <v>1380.0800170898437</v>
      </c>
    </row>
    <row r="99" spans="1:11" ht="14.4" customHeight="1" x14ac:dyDescent="0.3">
      <c r="A99" s="831" t="s">
        <v>581</v>
      </c>
      <c r="B99" s="832" t="s">
        <v>582</v>
      </c>
      <c r="C99" s="835" t="s">
        <v>598</v>
      </c>
      <c r="D99" s="863" t="s">
        <v>599</v>
      </c>
      <c r="E99" s="835" t="s">
        <v>2180</v>
      </c>
      <c r="F99" s="863" t="s">
        <v>2181</v>
      </c>
      <c r="G99" s="835" t="s">
        <v>2220</v>
      </c>
      <c r="H99" s="835" t="s">
        <v>2221</v>
      </c>
      <c r="I99" s="849">
        <v>1.0900000333786011</v>
      </c>
      <c r="J99" s="849">
        <v>1200</v>
      </c>
      <c r="K99" s="850">
        <v>1308</v>
      </c>
    </row>
    <row r="100" spans="1:11" ht="14.4" customHeight="1" x14ac:dyDescent="0.3">
      <c r="A100" s="831" t="s">
        <v>581</v>
      </c>
      <c r="B100" s="832" t="s">
        <v>582</v>
      </c>
      <c r="C100" s="835" t="s">
        <v>598</v>
      </c>
      <c r="D100" s="863" t="s">
        <v>599</v>
      </c>
      <c r="E100" s="835" t="s">
        <v>2180</v>
      </c>
      <c r="F100" s="863" t="s">
        <v>2181</v>
      </c>
      <c r="G100" s="835" t="s">
        <v>2308</v>
      </c>
      <c r="H100" s="835" t="s">
        <v>2309</v>
      </c>
      <c r="I100" s="849">
        <v>0.4699999988079071</v>
      </c>
      <c r="J100" s="849">
        <v>200</v>
      </c>
      <c r="K100" s="850">
        <v>94</v>
      </c>
    </row>
    <row r="101" spans="1:11" ht="14.4" customHeight="1" x14ac:dyDescent="0.3">
      <c r="A101" s="831" t="s">
        <v>581</v>
      </c>
      <c r="B101" s="832" t="s">
        <v>582</v>
      </c>
      <c r="C101" s="835" t="s">
        <v>598</v>
      </c>
      <c r="D101" s="863" t="s">
        <v>599</v>
      </c>
      <c r="E101" s="835" t="s">
        <v>2180</v>
      </c>
      <c r="F101" s="863" t="s">
        <v>2181</v>
      </c>
      <c r="G101" s="835" t="s">
        <v>2222</v>
      </c>
      <c r="H101" s="835" t="s">
        <v>2223</v>
      </c>
      <c r="I101" s="849">
        <v>0.67000001668930054</v>
      </c>
      <c r="J101" s="849">
        <v>1600</v>
      </c>
      <c r="K101" s="850">
        <v>1072</v>
      </c>
    </row>
    <row r="102" spans="1:11" ht="14.4" customHeight="1" x14ac:dyDescent="0.3">
      <c r="A102" s="831" t="s">
        <v>581</v>
      </c>
      <c r="B102" s="832" t="s">
        <v>582</v>
      </c>
      <c r="C102" s="835" t="s">
        <v>598</v>
      </c>
      <c r="D102" s="863" t="s">
        <v>599</v>
      </c>
      <c r="E102" s="835" t="s">
        <v>2180</v>
      </c>
      <c r="F102" s="863" t="s">
        <v>2181</v>
      </c>
      <c r="G102" s="835" t="s">
        <v>2224</v>
      </c>
      <c r="H102" s="835" t="s">
        <v>2225</v>
      </c>
      <c r="I102" s="849">
        <v>9.4300003051757812</v>
      </c>
      <c r="J102" s="849">
        <v>500</v>
      </c>
      <c r="K102" s="850">
        <v>4715</v>
      </c>
    </row>
    <row r="103" spans="1:11" ht="14.4" customHeight="1" x14ac:dyDescent="0.3">
      <c r="A103" s="831" t="s">
        <v>581</v>
      </c>
      <c r="B103" s="832" t="s">
        <v>582</v>
      </c>
      <c r="C103" s="835" t="s">
        <v>598</v>
      </c>
      <c r="D103" s="863" t="s">
        <v>599</v>
      </c>
      <c r="E103" s="835" t="s">
        <v>2180</v>
      </c>
      <c r="F103" s="863" t="s">
        <v>2181</v>
      </c>
      <c r="G103" s="835" t="s">
        <v>2310</v>
      </c>
      <c r="H103" s="835" t="s">
        <v>2311</v>
      </c>
      <c r="I103" s="849">
        <v>1.0299999713897705</v>
      </c>
      <c r="J103" s="849">
        <v>225</v>
      </c>
      <c r="K103" s="850">
        <v>231.75</v>
      </c>
    </row>
    <row r="104" spans="1:11" ht="14.4" customHeight="1" x14ac:dyDescent="0.3">
      <c r="A104" s="831" t="s">
        <v>581</v>
      </c>
      <c r="B104" s="832" t="s">
        <v>582</v>
      </c>
      <c r="C104" s="835" t="s">
        <v>598</v>
      </c>
      <c r="D104" s="863" t="s">
        <v>599</v>
      </c>
      <c r="E104" s="835" t="s">
        <v>2180</v>
      </c>
      <c r="F104" s="863" t="s">
        <v>2181</v>
      </c>
      <c r="G104" s="835" t="s">
        <v>2228</v>
      </c>
      <c r="H104" s="835" t="s">
        <v>2229</v>
      </c>
      <c r="I104" s="849">
        <v>1.9900000095367432</v>
      </c>
      <c r="J104" s="849">
        <v>50</v>
      </c>
      <c r="K104" s="850">
        <v>99.5</v>
      </c>
    </row>
    <row r="105" spans="1:11" ht="14.4" customHeight="1" x14ac:dyDescent="0.3">
      <c r="A105" s="831" t="s">
        <v>581</v>
      </c>
      <c r="B105" s="832" t="s">
        <v>582</v>
      </c>
      <c r="C105" s="835" t="s">
        <v>598</v>
      </c>
      <c r="D105" s="863" t="s">
        <v>599</v>
      </c>
      <c r="E105" s="835" t="s">
        <v>2180</v>
      </c>
      <c r="F105" s="863" t="s">
        <v>2181</v>
      </c>
      <c r="G105" s="835" t="s">
        <v>2312</v>
      </c>
      <c r="H105" s="835" t="s">
        <v>2313</v>
      </c>
      <c r="I105" s="849">
        <v>1.8999999761581421</v>
      </c>
      <c r="J105" s="849">
        <v>50</v>
      </c>
      <c r="K105" s="850">
        <v>95</v>
      </c>
    </row>
    <row r="106" spans="1:11" ht="14.4" customHeight="1" x14ac:dyDescent="0.3">
      <c r="A106" s="831" t="s">
        <v>581</v>
      </c>
      <c r="B106" s="832" t="s">
        <v>582</v>
      </c>
      <c r="C106" s="835" t="s">
        <v>598</v>
      </c>
      <c r="D106" s="863" t="s">
        <v>599</v>
      </c>
      <c r="E106" s="835" t="s">
        <v>2180</v>
      </c>
      <c r="F106" s="863" t="s">
        <v>2181</v>
      </c>
      <c r="G106" s="835" t="s">
        <v>2232</v>
      </c>
      <c r="H106" s="835" t="s">
        <v>2233</v>
      </c>
      <c r="I106" s="849">
        <v>2.7000000476837158</v>
      </c>
      <c r="J106" s="849">
        <v>50</v>
      </c>
      <c r="K106" s="850">
        <v>135</v>
      </c>
    </row>
    <row r="107" spans="1:11" ht="14.4" customHeight="1" x14ac:dyDescent="0.3">
      <c r="A107" s="831" t="s">
        <v>581</v>
      </c>
      <c r="B107" s="832" t="s">
        <v>582</v>
      </c>
      <c r="C107" s="835" t="s">
        <v>598</v>
      </c>
      <c r="D107" s="863" t="s">
        <v>599</v>
      </c>
      <c r="E107" s="835" t="s">
        <v>2180</v>
      </c>
      <c r="F107" s="863" t="s">
        <v>2181</v>
      </c>
      <c r="G107" s="835" t="s">
        <v>2314</v>
      </c>
      <c r="H107" s="835" t="s">
        <v>2315</v>
      </c>
      <c r="I107" s="849">
        <v>1.9299999475479126</v>
      </c>
      <c r="J107" s="849">
        <v>50</v>
      </c>
      <c r="K107" s="850">
        <v>96.5</v>
      </c>
    </row>
    <row r="108" spans="1:11" ht="14.4" customHeight="1" x14ac:dyDescent="0.3">
      <c r="A108" s="831" t="s">
        <v>581</v>
      </c>
      <c r="B108" s="832" t="s">
        <v>582</v>
      </c>
      <c r="C108" s="835" t="s">
        <v>598</v>
      </c>
      <c r="D108" s="863" t="s">
        <v>599</v>
      </c>
      <c r="E108" s="835" t="s">
        <v>2180</v>
      </c>
      <c r="F108" s="863" t="s">
        <v>2181</v>
      </c>
      <c r="G108" s="835" t="s">
        <v>2316</v>
      </c>
      <c r="H108" s="835" t="s">
        <v>2317</v>
      </c>
      <c r="I108" s="849">
        <v>1.9299999475479126</v>
      </c>
      <c r="J108" s="849">
        <v>50</v>
      </c>
      <c r="K108" s="850">
        <v>96.5</v>
      </c>
    </row>
    <row r="109" spans="1:11" ht="14.4" customHeight="1" x14ac:dyDescent="0.3">
      <c r="A109" s="831" t="s">
        <v>581</v>
      </c>
      <c r="B109" s="832" t="s">
        <v>582</v>
      </c>
      <c r="C109" s="835" t="s">
        <v>598</v>
      </c>
      <c r="D109" s="863" t="s">
        <v>599</v>
      </c>
      <c r="E109" s="835" t="s">
        <v>2180</v>
      </c>
      <c r="F109" s="863" t="s">
        <v>2181</v>
      </c>
      <c r="G109" s="835" t="s">
        <v>2318</v>
      </c>
      <c r="H109" s="835" t="s">
        <v>2319</v>
      </c>
      <c r="I109" s="849">
        <v>2.1700000762939453</v>
      </c>
      <c r="J109" s="849">
        <v>80</v>
      </c>
      <c r="K109" s="850">
        <v>173.59999847412109</v>
      </c>
    </row>
    <row r="110" spans="1:11" ht="14.4" customHeight="1" x14ac:dyDescent="0.3">
      <c r="A110" s="831" t="s">
        <v>581</v>
      </c>
      <c r="B110" s="832" t="s">
        <v>582</v>
      </c>
      <c r="C110" s="835" t="s">
        <v>598</v>
      </c>
      <c r="D110" s="863" t="s">
        <v>599</v>
      </c>
      <c r="E110" s="835" t="s">
        <v>2180</v>
      </c>
      <c r="F110" s="863" t="s">
        <v>2181</v>
      </c>
      <c r="G110" s="835" t="s">
        <v>2320</v>
      </c>
      <c r="H110" s="835" t="s">
        <v>2321</v>
      </c>
      <c r="I110" s="849">
        <v>5.3400001525878906</v>
      </c>
      <c r="J110" s="849">
        <v>30</v>
      </c>
      <c r="K110" s="850">
        <v>160.19999694824219</v>
      </c>
    </row>
    <row r="111" spans="1:11" ht="14.4" customHeight="1" x14ac:dyDescent="0.3">
      <c r="A111" s="831" t="s">
        <v>581</v>
      </c>
      <c r="B111" s="832" t="s">
        <v>582</v>
      </c>
      <c r="C111" s="835" t="s">
        <v>598</v>
      </c>
      <c r="D111" s="863" t="s">
        <v>599</v>
      </c>
      <c r="E111" s="835" t="s">
        <v>2180</v>
      </c>
      <c r="F111" s="863" t="s">
        <v>2181</v>
      </c>
      <c r="G111" s="835" t="s">
        <v>2322</v>
      </c>
      <c r="H111" s="835" t="s">
        <v>2323</v>
      </c>
      <c r="I111" s="849">
        <v>2.8199999332427979</v>
      </c>
      <c r="J111" s="849">
        <v>50</v>
      </c>
      <c r="K111" s="850">
        <v>141</v>
      </c>
    </row>
    <row r="112" spans="1:11" ht="14.4" customHeight="1" x14ac:dyDescent="0.3">
      <c r="A112" s="831" t="s">
        <v>581</v>
      </c>
      <c r="B112" s="832" t="s">
        <v>582</v>
      </c>
      <c r="C112" s="835" t="s">
        <v>598</v>
      </c>
      <c r="D112" s="863" t="s">
        <v>599</v>
      </c>
      <c r="E112" s="835" t="s">
        <v>2324</v>
      </c>
      <c r="F112" s="863" t="s">
        <v>2325</v>
      </c>
      <c r="G112" s="835" t="s">
        <v>2326</v>
      </c>
      <c r="H112" s="835" t="s">
        <v>2327</v>
      </c>
      <c r="I112" s="849">
        <v>10.159999847412109</v>
      </c>
      <c r="J112" s="849">
        <v>1600</v>
      </c>
      <c r="K112" s="850">
        <v>16256</v>
      </c>
    </row>
    <row r="113" spans="1:11" ht="14.4" customHeight="1" x14ac:dyDescent="0.3">
      <c r="A113" s="831" t="s">
        <v>581</v>
      </c>
      <c r="B113" s="832" t="s">
        <v>582</v>
      </c>
      <c r="C113" s="835" t="s">
        <v>598</v>
      </c>
      <c r="D113" s="863" t="s">
        <v>599</v>
      </c>
      <c r="E113" s="835" t="s">
        <v>2238</v>
      </c>
      <c r="F113" s="863" t="s">
        <v>2239</v>
      </c>
      <c r="G113" s="835" t="s">
        <v>2328</v>
      </c>
      <c r="H113" s="835" t="s">
        <v>2329</v>
      </c>
      <c r="I113" s="849">
        <v>0.31000000238418579</v>
      </c>
      <c r="J113" s="849">
        <v>100</v>
      </c>
      <c r="K113" s="850">
        <v>31</v>
      </c>
    </row>
    <row r="114" spans="1:11" ht="14.4" customHeight="1" x14ac:dyDescent="0.3">
      <c r="A114" s="831" t="s">
        <v>581</v>
      </c>
      <c r="B114" s="832" t="s">
        <v>582</v>
      </c>
      <c r="C114" s="835" t="s">
        <v>598</v>
      </c>
      <c r="D114" s="863" t="s">
        <v>599</v>
      </c>
      <c r="E114" s="835" t="s">
        <v>2238</v>
      </c>
      <c r="F114" s="863" t="s">
        <v>2239</v>
      </c>
      <c r="G114" s="835" t="s">
        <v>2240</v>
      </c>
      <c r="H114" s="835" t="s">
        <v>2241</v>
      </c>
      <c r="I114" s="849">
        <v>0.31999999284744263</v>
      </c>
      <c r="J114" s="849">
        <v>100</v>
      </c>
      <c r="K114" s="850">
        <v>32</v>
      </c>
    </row>
    <row r="115" spans="1:11" ht="14.4" customHeight="1" x14ac:dyDescent="0.3">
      <c r="A115" s="831" t="s">
        <v>581</v>
      </c>
      <c r="B115" s="832" t="s">
        <v>582</v>
      </c>
      <c r="C115" s="835" t="s">
        <v>598</v>
      </c>
      <c r="D115" s="863" t="s">
        <v>599</v>
      </c>
      <c r="E115" s="835" t="s">
        <v>2238</v>
      </c>
      <c r="F115" s="863" t="s">
        <v>2239</v>
      </c>
      <c r="G115" s="835" t="s">
        <v>2244</v>
      </c>
      <c r="H115" s="835" t="s">
        <v>2245</v>
      </c>
      <c r="I115" s="849">
        <v>0.54500001668930054</v>
      </c>
      <c r="J115" s="849">
        <v>1600</v>
      </c>
      <c r="K115" s="850">
        <v>872</v>
      </c>
    </row>
    <row r="116" spans="1:11" ht="14.4" customHeight="1" x14ac:dyDescent="0.3">
      <c r="A116" s="831" t="s">
        <v>581</v>
      </c>
      <c r="B116" s="832" t="s">
        <v>582</v>
      </c>
      <c r="C116" s="835" t="s">
        <v>598</v>
      </c>
      <c r="D116" s="863" t="s">
        <v>599</v>
      </c>
      <c r="E116" s="835" t="s">
        <v>2248</v>
      </c>
      <c r="F116" s="863" t="s">
        <v>2249</v>
      </c>
      <c r="G116" s="835" t="s">
        <v>2250</v>
      </c>
      <c r="H116" s="835" t="s">
        <v>2251</v>
      </c>
      <c r="I116" s="849">
        <v>0.62999999523162842</v>
      </c>
      <c r="J116" s="849">
        <v>800</v>
      </c>
      <c r="K116" s="850">
        <v>504</v>
      </c>
    </row>
    <row r="117" spans="1:11" ht="14.4" customHeight="1" x14ac:dyDescent="0.3">
      <c r="A117" s="831" t="s">
        <v>581</v>
      </c>
      <c r="B117" s="832" t="s">
        <v>582</v>
      </c>
      <c r="C117" s="835" t="s">
        <v>598</v>
      </c>
      <c r="D117" s="863" t="s">
        <v>599</v>
      </c>
      <c r="E117" s="835" t="s">
        <v>2248</v>
      </c>
      <c r="F117" s="863" t="s">
        <v>2249</v>
      </c>
      <c r="G117" s="835" t="s">
        <v>2252</v>
      </c>
      <c r="H117" s="835" t="s">
        <v>2253</v>
      </c>
      <c r="I117" s="849">
        <v>0.62999999523162842</v>
      </c>
      <c r="J117" s="849">
        <v>4000</v>
      </c>
      <c r="K117" s="850">
        <v>2520</v>
      </c>
    </row>
    <row r="118" spans="1:11" ht="14.4" customHeight="1" x14ac:dyDescent="0.3">
      <c r="A118" s="831" t="s">
        <v>581</v>
      </c>
      <c r="B118" s="832" t="s">
        <v>582</v>
      </c>
      <c r="C118" s="835" t="s">
        <v>598</v>
      </c>
      <c r="D118" s="863" t="s">
        <v>599</v>
      </c>
      <c r="E118" s="835" t="s">
        <v>2248</v>
      </c>
      <c r="F118" s="863" t="s">
        <v>2249</v>
      </c>
      <c r="G118" s="835" t="s">
        <v>2330</v>
      </c>
      <c r="H118" s="835" t="s">
        <v>2331</v>
      </c>
      <c r="I118" s="849">
        <v>0.62000000476837158</v>
      </c>
      <c r="J118" s="849">
        <v>400</v>
      </c>
      <c r="K118" s="850">
        <v>248</v>
      </c>
    </row>
    <row r="119" spans="1:11" ht="14.4" customHeight="1" x14ac:dyDescent="0.3">
      <c r="A119" s="831" t="s">
        <v>581</v>
      </c>
      <c r="B119" s="832" t="s">
        <v>582</v>
      </c>
      <c r="C119" s="835" t="s">
        <v>598</v>
      </c>
      <c r="D119" s="863" t="s">
        <v>599</v>
      </c>
      <c r="E119" s="835" t="s">
        <v>2248</v>
      </c>
      <c r="F119" s="863" t="s">
        <v>2249</v>
      </c>
      <c r="G119" s="835" t="s">
        <v>2254</v>
      </c>
      <c r="H119" s="835" t="s">
        <v>2255</v>
      </c>
      <c r="I119" s="849">
        <v>0.625</v>
      </c>
      <c r="J119" s="849">
        <v>850</v>
      </c>
      <c r="K119" s="850">
        <v>533.79999542236328</v>
      </c>
    </row>
    <row r="120" spans="1:11" ht="14.4" customHeight="1" x14ac:dyDescent="0.3">
      <c r="A120" s="831" t="s">
        <v>581</v>
      </c>
      <c r="B120" s="832" t="s">
        <v>582</v>
      </c>
      <c r="C120" s="835" t="s">
        <v>601</v>
      </c>
      <c r="D120" s="863" t="s">
        <v>602</v>
      </c>
      <c r="E120" s="835" t="s">
        <v>2332</v>
      </c>
      <c r="F120" s="863" t="s">
        <v>2333</v>
      </c>
      <c r="G120" s="835" t="s">
        <v>2334</v>
      </c>
      <c r="H120" s="835" t="s">
        <v>2335</v>
      </c>
      <c r="I120" s="849">
        <v>147.17999267578125</v>
      </c>
      <c r="J120" s="849">
        <v>5</v>
      </c>
      <c r="K120" s="850">
        <v>735.90997314453125</v>
      </c>
    </row>
    <row r="121" spans="1:11" ht="14.4" customHeight="1" x14ac:dyDescent="0.3">
      <c r="A121" s="831" t="s">
        <v>581</v>
      </c>
      <c r="B121" s="832" t="s">
        <v>582</v>
      </c>
      <c r="C121" s="835" t="s">
        <v>601</v>
      </c>
      <c r="D121" s="863" t="s">
        <v>602</v>
      </c>
      <c r="E121" s="835" t="s">
        <v>2332</v>
      </c>
      <c r="F121" s="863" t="s">
        <v>2333</v>
      </c>
      <c r="G121" s="835" t="s">
        <v>2336</v>
      </c>
      <c r="H121" s="835" t="s">
        <v>2337</v>
      </c>
      <c r="I121" s="849">
        <v>147.17999267578125</v>
      </c>
      <c r="J121" s="849">
        <v>5</v>
      </c>
      <c r="K121" s="850">
        <v>735.90997314453125</v>
      </c>
    </row>
    <row r="122" spans="1:11" ht="14.4" customHeight="1" x14ac:dyDescent="0.3">
      <c r="A122" s="831" t="s">
        <v>581</v>
      </c>
      <c r="B122" s="832" t="s">
        <v>582</v>
      </c>
      <c r="C122" s="835" t="s">
        <v>601</v>
      </c>
      <c r="D122" s="863" t="s">
        <v>602</v>
      </c>
      <c r="E122" s="835" t="s">
        <v>2150</v>
      </c>
      <c r="F122" s="863" t="s">
        <v>2151</v>
      </c>
      <c r="G122" s="835" t="s">
        <v>2260</v>
      </c>
      <c r="H122" s="835" t="s">
        <v>2261</v>
      </c>
      <c r="I122" s="849">
        <v>3.0099999904632568</v>
      </c>
      <c r="J122" s="849">
        <v>200</v>
      </c>
      <c r="K122" s="850">
        <v>602</v>
      </c>
    </row>
    <row r="123" spans="1:11" ht="14.4" customHeight="1" x14ac:dyDescent="0.3">
      <c r="A123" s="831" t="s">
        <v>581</v>
      </c>
      <c r="B123" s="832" t="s">
        <v>582</v>
      </c>
      <c r="C123" s="835" t="s">
        <v>601</v>
      </c>
      <c r="D123" s="863" t="s">
        <v>602</v>
      </c>
      <c r="E123" s="835" t="s">
        <v>2150</v>
      </c>
      <c r="F123" s="863" t="s">
        <v>2151</v>
      </c>
      <c r="G123" s="835" t="s">
        <v>2264</v>
      </c>
      <c r="H123" s="835" t="s">
        <v>2265</v>
      </c>
      <c r="I123" s="849">
        <v>6.440000057220459</v>
      </c>
      <c r="J123" s="849">
        <v>100</v>
      </c>
      <c r="K123" s="850">
        <v>644</v>
      </c>
    </row>
    <row r="124" spans="1:11" ht="14.4" customHeight="1" x14ac:dyDescent="0.3">
      <c r="A124" s="831" t="s">
        <v>581</v>
      </c>
      <c r="B124" s="832" t="s">
        <v>582</v>
      </c>
      <c r="C124" s="835" t="s">
        <v>601</v>
      </c>
      <c r="D124" s="863" t="s">
        <v>602</v>
      </c>
      <c r="E124" s="835" t="s">
        <v>2150</v>
      </c>
      <c r="F124" s="863" t="s">
        <v>2151</v>
      </c>
      <c r="G124" s="835" t="s">
        <v>2338</v>
      </c>
      <c r="H124" s="835" t="s">
        <v>2339</v>
      </c>
      <c r="I124" s="849">
        <v>22.149999618530273</v>
      </c>
      <c r="J124" s="849">
        <v>10</v>
      </c>
      <c r="K124" s="850">
        <v>221.5</v>
      </c>
    </row>
    <row r="125" spans="1:11" ht="14.4" customHeight="1" x14ac:dyDescent="0.3">
      <c r="A125" s="831" t="s">
        <v>581</v>
      </c>
      <c r="B125" s="832" t="s">
        <v>582</v>
      </c>
      <c r="C125" s="835" t="s">
        <v>601</v>
      </c>
      <c r="D125" s="863" t="s">
        <v>602</v>
      </c>
      <c r="E125" s="835" t="s">
        <v>2150</v>
      </c>
      <c r="F125" s="863" t="s">
        <v>2151</v>
      </c>
      <c r="G125" s="835" t="s">
        <v>2162</v>
      </c>
      <c r="H125" s="835" t="s">
        <v>2163</v>
      </c>
      <c r="I125" s="849">
        <v>38.110000610351563</v>
      </c>
      <c r="J125" s="849">
        <v>20</v>
      </c>
      <c r="K125" s="850">
        <v>762.17999267578125</v>
      </c>
    </row>
    <row r="126" spans="1:11" ht="14.4" customHeight="1" x14ac:dyDescent="0.3">
      <c r="A126" s="831" t="s">
        <v>581</v>
      </c>
      <c r="B126" s="832" t="s">
        <v>582</v>
      </c>
      <c r="C126" s="835" t="s">
        <v>601</v>
      </c>
      <c r="D126" s="863" t="s">
        <v>602</v>
      </c>
      <c r="E126" s="835" t="s">
        <v>2150</v>
      </c>
      <c r="F126" s="863" t="s">
        <v>2151</v>
      </c>
      <c r="G126" s="835" t="s">
        <v>2270</v>
      </c>
      <c r="H126" s="835" t="s">
        <v>2271</v>
      </c>
      <c r="I126" s="849">
        <v>0.85000002384185791</v>
      </c>
      <c r="J126" s="849">
        <v>100</v>
      </c>
      <c r="K126" s="850">
        <v>85</v>
      </c>
    </row>
    <row r="127" spans="1:11" ht="14.4" customHeight="1" x14ac:dyDescent="0.3">
      <c r="A127" s="831" t="s">
        <v>581</v>
      </c>
      <c r="B127" s="832" t="s">
        <v>582</v>
      </c>
      <c r="C127" s="835" t="s">
        <v>601</v>
      </c>
      <c r="D127" s="863" t="s">
        <v>602</v>
      </c>
      <c r="E127" s="835" t="s">
        <v>2150</v>
      </c>
      <c r="F127" s="863" t="s">
        <v>2151</v>
      </c>
      <c r="G127" s="835" t="s">
        <v>2340</v>
      </c>
      <c r="H127" s="835" t="s">
        <v>2341</v>
      </c>
      <c r="I127" s="849">
        <v>26.159999847412109</v>
      </c>
      <c r="J127" s="849">
        <v>2</v>
      </c>
      <c r="K127" s="850">
        <v>52.319999694824219</v>
      </c>
    </row>
    <row r="128" spans="1:11" ht="14.4" customHeight="1" x14ac:dyDescent="0.3">
      <c r="A128" s="831" t="s">
        <v>581</v>
      </c>
      <c r="B128" s="832" t="s">
        <v>582</v>
      </c>
      <c r="C128" s="835" t="s">
        <v>601</v>
      </c>
      <c r="D128" s="863" t="s">
        <v>602</v>
      </c>
      <c r="E128" s="835" t="s">
        <v>2150</v>
      </c>
      <c r="F128" s="863" t="s">
        <v>2151</v>
      </c>
      <c r="G128" s="835" t="s">
        <v>2170</v>
      </c>
      <c r="H128" s="835" t="s">
        <v>2171</v>
      </c>
      <c r="I128" s="849">
        <v>10.529999732971191</v>
      </c>
      <c r="J128" s="849">
        <v>60</v>
      </c>
      <c r="K128" s="850">
        <v>631.79998779296875</v>
      </c>
    </row>
    <row r="129" spans="1:11" ht="14.4" customHeight="1" x14ac:dyDescent="0.3">
      <c r="A129" s="831" t="s">
        <v>581</v>
      </c>
      <c r="B129" s="832" t="s">
        <v>582</v>
      </c>
      <c r="C129" s="835" t="s">
        <v>601</v>
      </c>
      <c r="D129" s="863" t="s">
        <v>602</v>
      </c>
      <c r="E129" s="835" t="s">
        <v>2150</v>
      </c>
      <c r="F129" s="863" t="s">
        <v>2151</v>
      </c>
      <c r="G129" s="835" t="s">
        <v>2176</v>
      </c>
      <c r="H129" s="835" t="s">
        <v>2177</v>
      </c>
      <c r="I129" s="849">
        <v>0.6600000262260437</v>
      </c>
      <c r="J129" s="849">
        <v>300</v>
      </c>
      <c r="K129" s="850">
        <v>198</v>
      </c>
    </row>
    <row r="130" spans="1:11" ht="14.4" customHeight="1" x14ac:dyDescent="0.3">
      <c r="A130" s="831" t="s">
        <v>581</v>
      </c>
      <c r="B130" s="832" t="s">
        <v>582</v>
      </c>
      <c r="C130" s="835" t="s">
        <v>601</v>
      </c>
      <c r="D130" s="863" t="s">
        <v>602</v>
      </c>
      <c r="E130" s="835" t="s">
        <v>2150</v>
      </c>
      <c r="F130" s="863" t="s">
        <v>2151</v>
      </c>
      <c r="G130" s="835" t="s">
        <v>2342</v>
      </c>
      <c r="H130" s="835" t="s">
        <v>2343</v>
      </c>
      <c r="I130" s="849">
        <v>29.329999923706055</v>
      </c>
      <c r="J130" s="849">
        <v>2</v>
      </c>
      <c r="K130" s="850">
        <v>58.659999847412109</v>
      </c>
    </row>
    <row r="131" spans="1:11" ht="14.4" customHeight="1" x14ac:dyDescent="0.3">
      <c r="A131" s="831" t="s">
        <v>581</v>
      </c>
      <c r="B131" s="832" t="s">
        <v>582</v>
      </c>
      <c r="C131" s="835" t="s">
        <v>601</v>
      </c>
      <c r="D131" s="863" t="s">
        <v>602</v>
      </c>
      <c r="E131" s="835" t="s">
        <v>2180</v>
      </c>
      <c r="F131" s="863" t="s">
        <v>2181</v>
      </c>
      <c r="G131" s="835" t="s">
        <v>2182</v>
      </c>
      <c r="H131" s="835" t="s">
        <v>2183</v>
      </c>
      <c r="I131" s="849">
        <v>9.9999997764825821E-3</v>
      </c>
      <c r="J131" s="849">
        <v>50</v>
      </c>
      <c r="K131" s="850">
        <v>0.5</v>
      </c>
    </row>
    <row r="132" spans="1:11" ht="14.4" customHeight="1" x14ac:dyDescent="0.3">
      <c r="A132" s="831" t="s">
        <v>581</v>
      </c>
      <c r="B132" s="832" t="s">
        <v>582</v>
      </c>
      <c r="C132" s="835" t="s">
        <v>601</v>
      </c>
      <c r="D132" s="863" t="s">
        <v>602</v>
      </c>
      <c r="E132" s="835" t="s">
        <v>2180</v>
      </c>
      <c r="F132" s="863" t="s">
        <v>2181</v>
      </c>
      <c r="G132" s="835" t="s">
        <v>2344</v>
      </c>
      <c r="H132" s="835" t="s">
        <v>2345</v>
      </c>
      <c r="I132" s="849">
        <v>3.380000114440918</v>
      </c>
      <c r="J132" s="849">
        <v>40</v>
      </c>
      <c r="K132" s="850">
        <v>135.19999694824219</v>
      </c>
    </row>
    <row r="133" spans="1:11" ht="14.4" customHeight="1" x14ac:dyDescent="0.3">
      <c r="A133" s="831" t="s">
        <v>581</v>
      </c>
      <c r="B133" s="832" t="s">
        <v>582</v>
      </c>
      <c r="C133" s="835" t="s">
        <v>601</v>
      </c>
      <c r="D133" s="863" t="s">
        <v>602</v>
      </c>
      <c r="E133" s="835" t="s">
        <v>2180</v>
      </c>
      <c r="F133" s="863" t="s">
        <v>2181</v>
      </c>
      <c r="G133" s="835" t="s">
        <v>2190</v>
      </c>
      <c r="H133" s="835" t="s">
        <v>2191</v>
      </c>
      <c r="I133" s="849">
        <v>17.979999542236328</v>
      </c>
      <c r="J133" s="849">
        <v>50</v>
      </c>
      <c r="K133" s="850">
        <v>899</v>
      </c>
    </row>
    <row r="134" spans="1:11" ht="14.4" customHeight="1" x14ac:dyDescent="0.3">
      <c r="A134" s="831" t="s">
        <v>581</v>
      </c>
      <c r="B134" s="832" t="s">
        <v>582</v>
      </c>
      <c r="C134" s="835" t="s">
        <v>601</v>
      </c>
      <c r="D134" s="863" t="s">
        <v>602</v>
      </c>
      <c r="E134" s="835" t="s">
        <v>2180</v>
      </c>
      <c r="F134" s="863" t="s">
        <v>2181</v>
      </c>
      <c r="G134" s="835" t="s">
        <v>2200</v>
      </c>
      <c r="H134" s="835" t="s">
        <v>2201</v>
      </c>
      <c r="I134" s="849">
        <v>9.5200004577636719</v>
      </c>
      <c r="J134" s="849">
        <v>100</v>
      </c>
      <c r="K134" s="850">
        <v>952</v>
      </c>
    </row>
    <row r="135" spans="1:11" ht="14.4" customHeight="1" x14ac:dyDescent="0.3">
      <c r="A135" s="831" t="s">
        <v>581</v>
      </c>
      <c r="B135" s="832" t="s">
        <v>582</v>
      </c>
      <c r="C135" s="835" t="s">
        <v>601</v>
      </c>
      <c r="D135" s="863" t="s">
        <v>602</v>
      </c>
      <c r="E135" s="835" t="s">
        <v>2180</v>
      </c>
      <c r="F135" s="863" t="s">
        <v>2181</v>
      </c>
      <c r="G135" s="835" t="s">
        <v>2202</v>
      </c>
      <c r="H135" s="835" t="s">
        <v>2203</v>
      </c>
      <c r="I135" s="849">
        <v>2.4600000381469727</v>
      </c>
      <c r="J135" s="849">
        <v>100</v>
      </c>
      <c r="K135" s="850">
        <v>246</v>
      </c>
    </row>
    <row r="136" spans="1:11" ht="14.4" customHeight="1" x14ac:dyDescent="0.3">
      <c r="A136" s="831" t="s">
        <v>581</v>
      </c>
      <c r="B136" s="832" t="s">
        <v>582</v>
      </c>
      <c r="C136" s="835" t="s">
        <v>601</v>
      </c>
      <c r="D136" s="863" t="s">
        <v>602</v>
      </c>
      <c r="E136" s="835" t="s">
        <v>2180</v>
      </c>
      <c r="F136" s="863" t="s">
        <v>2181</v>
      </c>
      <c r="G136" s="835" t="s">
        <v>2204</v>
      </c>
      <c r="H136" s="835" t="s">
        <v>2205</v>
      </c>
      <c r="I136" s="849">
        <v>11.729999542236328</v>
      </c>
      <c r="J136" s="849">
        <v>20</v>
      </c>
      <c r="K136" s="850">
        <v>234.60000610351562</v>
      </c>
    </row>
    <row r="137" spans="1:11" ht="14.4" customHeight="1" x14ac:dyDescent="0.3">
      <c r="A137" s="831" t="s">
        <v>581</v>
      </c>
      <c r="B137" s="832" t="s">
        <v>582</v>
      </c>
      <c r="C137" s="835" t="s">
        <v>601</v>
      </c>
      <c r="D137" s="863" t="s">
        <v>602</v>
      </c>
      <c r="E137" s="835" t="s">
        <v>2180</v>
      </c>
      <c r="F137" s="863" t="s">
        <v>2181</v>
      </c>
      <c r="G137" s="835" t="s">
        <v>2346</v>
      </c>
      <c r="H137" s="835" t="s">
        <v>2347</v>
      </c>
      <c r="I137" s="849">
        <v>13.310000419616699</v>
      </c>
      <c r="J137" s="849">
        <v>15</v>
      </c>
      <c r="K137" s="850">
        <v>199.64999389648437</v>
      </c>
    </row>
    <row r="138" spans="1:11" ht="14.4" customHeight="1" x14ac:dyDescent="0.3">
      <c r="A138" s="831" t="s">
        <v>581</v>
      </c>
      <c r="B138" s="832" t="s">
        <v>582</v>
      </c>
      <c r="C138" s="835" t="s">
        <v>601</v>
      </c>
      <c r="D138" s="863" t="s">
        <v>602</v>
      </c>
      <c r="E138" s="835" t="s">
        <v>2180</v>
      </c>
      <c r="F138" s="863" t="s">
        <v>2181</v>
      </c>
      <c r="G138" s="835" t="s">
        <v>2210</v>
      </c>
      <c r="H138" s="835" t="s">
        <v>2211</v>
      </c>
      <c r="I138" s="849">
        <v>1.5</v>
      </c>
      <c r="J138" s="849">
        <v>50</v>
      </c>
      <c r="K138" s="850">
        <v>75</v>
      </c>
    </row>
    <row r="139" spans="1:11" ht="14.4" customHeight="1" x14ac:dyDescent="0.3">
      <c r="A139" s="831" t="s">
        <v>581</v>
      </c>
      <c r="B139" s="832" t="s">
        <v>582</v>
      </c>
      <c r="C139" s="835" t="s">
        <v>601</v>
      </c>
      <c r="D139" s="863" t="s">
        <v>602</v>
      </c>
      <c r="E139" s="835" t="s">
        <v>2180</v>
      </c>
      <c r="F139" s="863" t="s">
        <v>2181</v>
      </c>
      <c r="G139" s="835" t="s">
        <v>2212</v>
      </c>
      <c r="H139" s="835" t="s">
        <v>2213</v>
      </c>
      <c r="I139" s="849">
        <v>9.1999998092651367</v>
      </c>
      <c r="J139" s="849">
        <v>50</v>
      </c>
      <c r="K139" s="850">
        <v>460</v>
      </c>
    </row>
    <row r="140" spans="1:11" ht="14.4" customHeight="1" x14ac:dyDescent="0.3">
      <c r="A140" s="831" t="s">
        <v>581</v>
      </c>
      <c r="B140" s="832" t="s">
        <v>582</v>
      </c>
      <c r="C140" s="835" t="s">
        <v>601</v>
      </c>
      <c r="D140" s="863" t="s">
        <v>602</v>
      </c>
      <c r="E140" s="835" t="s">
        <v>2180</v>
      </c>
      <c r="F140" s="863" t="s">
        <v>2181</v>
      </c>
      <c r="G140" s="835" t="s">
        <v>2218</v>
      </c>
      <c r="H140" s="835" t="s">
        <v>2219</v>
      </c>
      <c r="I140" s="849">
        <v>34.509998321533203</v>
      </c>
      <c r="J140" s="849">
        <v>20</v>
      </c>
      <c r="K140" s="850">
        <v>690.20001220703125</v>
      </c>
    </row>
    <row r="141" spans="1:11" ht="14.4" customHeight="1" x14ac:dyDescent="0.3">
      <c r="A141" s="831" t="s">
        <v>581</v>
      </c>
      <c r="B141" s="832" t="s">
        <v>582</v>
      </c>
      <c r="C141" s="835" t="s">
        <v>601</v>
      </c>
      <c r="D141" s="863" t="s">
        <v>602</v>
      </c>
      <c r="E141" s="835" t="s">
        <v>2180</v>
      </c>
      <c r="F141" s="863" t="s">
        <v>2181</v>
      </c>
      <c r="G141" s="835" t="s">
        <v>2220</v>
      </c>
      <c r="H141" s="835" t="s">
        <v>2221</v>
      </c>
      <c r="I141" s="849">
        <v>1.0900000333786011</v>
      </c>
      <c r="J141" s="849">
        <v>600</v>
      </c>
      <c r="K141" s="850">
        <v>654</v>
      </c>
    </row>
    <row r="142" spans="1:11" ht="14.4" customHeight="1" x14ac:dyDescent="0.3">
      <c r="A142" s="831" t="s">
        <v>581</v>
      </c>
      <c r="B142" s="832" t="s">
        <v>582</v>
      </c>
      <c r="C142" s="835" t="s">
        <v>601</v>
      </c>
      <c r="D142" s="863" t="s">
        <v>602</v>
      </c>
      <c r="E142" s="835" t="s">
        <v>2180</v>
      </c>
      <c r="F142" s="863" t="s">
        <v>2181</v>
      </c>
      <c r="G142" s="835" t="s">
        <v>2348</v>
      </c>
      <c r="H142" s="835" t="s">
        <v>2349</v>
      </c>
      <c r="I142" s="849">
        <v>1.6749999523162842</v>
      </c>
      <c r="J142" s="849">
        <v>200</v>
      </c>
      <c r="K142" s="850">
        <v>335</v>
      </c>
    </row>
    <row r="143" spans="1:11" ht="14.4" customHeight="1" x14ac:dyDescent="0.3">
      <c r="A143" s="831" t="s">
        <v>581</v>
      </c>
      <c r="B143" s="832" t="s">
        <v>582</v>
      </c>
      <c r="C143" s="835" t="s">
        <v>601</v>
      </c>
      <c r="D143" s="863" t="s">
        <v>602</v>
      </c>
      <c r="E143" s="835" t="s">
        <v>2180</v>
      </c>
      <c r="F143" s="863" t="s">
        <v>2181</v>
      </c>
      <c r="G143" s="835" t="s">
        <v>2222</v>
      </c>
      <c r="H143" s="835" t="s">
        <v>2223</v>
      </c>
      <c r="I143" s="849">
        <v>0.67000001668930054</v>
      </c>
      <c r="J143" s="849">
        <v>300</v>
      </c>
      <c r="K143" s="850">
        <v>201</v>
      </c>
    </row>
    <row r="144" spans="1:11" ht="14.4" customHeight="1" x14ac:dyDescent="0.3">
      <c r="A144" s="831" t="s">
        <v>581</v>
      </c>
      <c r="B144" s="832" t="s">
        <v>582</v>
      </c>
      <c r="C144" s="835" t="s">
        <v>601</v>
      </c>
      <c r="D144" s="863" t="s">
        <v>602</v>
      </c>
      <c r="E144" s="835" t="s">
        <v>2180</v>
      </c>
      <c r="F144" s="863" t="s">
        <v>2181</v>
      </c>
      <c r="G144" s="835" t="s">
        <v>2224</v>
      </c>
      <c r="H144" s="835" t="s">
        <v>2225</v>
      </c>
      <c r="I144" s="849">
        <v>9.4399995803833008</v>
      </c>
      <c r="J144" s="849">
        <v>600</v>
      </c>
      <c r="K144" s="850">
        <v>5664</v>
      </c>
    </row>
    <row r="145" spans="1:11" ht="14.4" customHeight="1" x14ac:dyDescent="0.3">
      <c r="A145" s="831" t="s">
        <v>581</v>
      </c>
      <c r="B145" s="832" t="s">
        <v>582</v>
      </c>
      <c r="C145" s="835" t="s">
        <v>601</v>
      </c>
      <c r="D145" s="863" t="s">
        <v>602</v>
      </c>
      <c r="E145" s="835" t="s">
        <v>2180</v>
      </c>
      <c r="F145" s="863" t="s">
        <v>2181</v>
      </c>
      <c r="G145" s="835" t="s">
        <v>2350</v>
      </c>
      <c r="H145" s="835" t="s">
        <v>2351</v>
      </c>
      <c r="I145" s="849">
        <v>2.369999885559082</v>
      </c>
      <c r="J145" s="849">
        <v>100</v>
      </c>
      <c r="K145" s="850">
        <v>237</v>
      </c>
    </row>
    <row r="146" spans="1:11" ht="14.4" customHeight="1" x14ac:dyDescent="0.3">
      <c r="A146" s="831" t="s">
        <v>581</v>
      </c>
      <c r="B146" s="832" t="s">
        <v>582</v>
      </c>
      <c r="C146" s="835" t="s">
        <v>601</v>
      </c>
      <c r="D146" s="863" t="s">
        <v>602</v>
      </c>
      <c r="E146" s="835" t="s">
        <v>2180</v>
      </c>
      <c r="F146" s="863" t="s">
        <v>2181</v>
      </c>
      <c r="G146" s="835" t="s">
        <v>2352</v>
      </c>
      <c r="H146" s="835" t="s">
        <v>2353</v>
      </c>
      <c r="I146" s="849">
        <v>3.75</v>
      </c>
      <c r="J146" s="849">
        <v>10</v>
      </c>
      <c r="K146" s="850">
        <v>37.5</v>
      </c>
    </row>
    <row r="147" spans="1:11" ht="14.4" customHeight="1" x14ac:dyDescent="0.3">
      <c r="A147" s="831" t="s">
        <v>581</v>
      </c>
      <c r="B147" s="832" t="s">
        <v>582</v>
      </c>
      <c r="C147" s="835" t="s">
        <v>601</v>
      </c>
      <c r="D147" s="863" t="s">
        <v>602</v>
      </c>
      <c r="E147" s="835" t="s">
        <v>2180</v>
      </c>
      <c r="F147" s="863" t="s">
        <v>2181</v>
      </c>
      <c r="G147" s="835" t="s">
        <v>2228</v>
      </c>
      <c r="H147" s="835" t="s">
        <v>2229</v>
      </c>
      <c r="I147" s="849">
        <v>1.9800000190734863</v>
      </c>
      <c r="J147" s="849">
        <v>50</v>
      </c>
      <c r="K147" s="850">
        <v>99</v>
      </c>
    </row>
    <row r="148" spans="1:11" ht="14.4" customHeight="1" x14ac:dyDescent="0.3">
      <c r="A148" s="831" t="s">
        <v>581</v>
      </c>
      <c r="B148" s="832" t="s">
        <v>582</v>
      </c>
      <c r="C148" s="835" t="s">
        <v>601</v>
      </c>
      <c r="D148" s="863" t="s">
        <v>602</v>
      </c>
      <c r="E148" s="835" t="s">
        <v>2180</v>
      </c>
      <c r="F148" s="863" t="s">
        <v>2181</v>
      </c>
      <c r="G148" s="835" t="s">
        <v>2312</v>
      </c>
      <c r="H148" s="835" t="s">
        <v>2313</v>
      </c>
      <c r="I148" s="849">
        <v>1.8999999761581421</v>
      </c>
      <c r="J148" s="849">
        <v>50</v>
      </c>
      <c r="K148" s="850">
        <v>95</v>
      </c>
    </row>
    <row r="149" spans="1:11" ht="14.4" customHeight="1" x14ac:dyDescent="0.3">
      <c r="A149" s="831" t="s">
        <v>581</v>
      </c>
      <c r="B149" s="832" t="s">
        <v>582</v>
      </c>
      <c r="C149" s="835" t="s">
        <v>601</v>
      </c>
      <c r="D149" s="863" t="s">
        <v>602</v>
      </c>
      <c r="E149" s="835" t="s">
        <v>2180</v>
      </c>
      <c r="F149" s="863" t="s">
        <v>2181</v>
      </c>
      <c r="G149" s="835" t="s">
        <v>2232</v>
      </c>
      <c r="H149" s="835" t="s">
        <v>2233</v>
      </c>
      <c r="I149" s="849">
        <v>2.7000000476837158</v>
      </c>
      <c r="J149" s="849">
        <v>50</v>
      </c>
      <c r="K149" s="850">
        <v>135</v>
      </c>
    </row>
    <row r="150" spans="1:11" ht="14.4" customHeight="1" x14ac:dyDescent="0.3">
      <c r="A150" s="831" t="s">
        <v>581</v>
      </c>
      <c r="B150" s="832" t="s">
        <v>582</v>
      </c>
      <c r="C150" s="835" t="s">
        <v>601</v>
      </c>
      <c r="D150" s="863" t="s">
        <v>602</v>
      </c>
      <c r="E150" s="835" t="s">
        <v>2180</v>
      </c>
      <c r="F150" s="863" t="s">
        <v>2181</v>
      </c>
      <c r="G150" s="835" t="s">
        <v>2318</v>
      </c>
      <c r="H150" s="835" t="s">
        <v>2319</v>
      </c>
      <c r="I150" s="849">
        <v>2.1700000762939453</v>
      </c>
      <c r="J150" s="849">
        <v>100</v>
      </c>
      <c r="K150" s="850">
        <v>217</v>
      </c>
    </row>
    <row r="151" spans="1:11" ht="14.4" customHeight="1" x14ac:dyDescent="0.3">
      <c r="A151" s="831" t="s">
        <v>581</v>
      </c>
      <c r="B151" s="832" t="s">
        <v>582</v>
      </c>
      <c r="C151" s="835" t="s">
        <v>601</v>
      </c>
      <c r="D151" s="863" t="s">
        <v>602</v>
      </c>
      <c r="E151" s="835" t="s">
        <v>2180</v>
      </c>
      <c r="F151" s="863" t="s">
        <v>2181</v>
      </c>
      <c r="G151" s="835" t="s">
        <v>2234</v>
      </c>
      <c r="H151" s="835" t="s">
        <v>2235</v>
      </c>
      <c r="I151" s="849">
        <v>21.229999542236328</v>
      </c>
      <c r="J151" s="849">
        <v>20</v>
      </c>
      <c r="K151" s="850">
        <v>424.60000610351562</v>
      </c>
    </row>
    <row r="152" spans="1:11" ht="14.4" customHeight="1" x14ac:dyDescent="0.3">
      <c r="A152" s="831" t="s">
        <v>581</v>
      </c>
      <c r="B152" s="832" t="s">
        <v>582</v>
      </c>
      <c r="C152" s="835" t="s">
        <v>601</v>
      </c>
      <c r="D152" s="863" t="s">
        <v>602</v>
      </c>
      <c r="E152" s="835" t="s">
        <v>2180</v>
      </c>
      <c r="F152" s="863" t="s">
        <v>2181</v>
      </c>
      <c r="G152" s="835" t="s">
        <v>2236</v>
      </c>
      <c r="H152" s="835" t="s">
        <v>2237</v>
      </c>
      <c r="I152" s="849">
        <v>21.239999771118164</v>
      </c>
      <c r="J152" s="849">
        <v>10</v>
      </c>
      <c r="K152" s="850">
        <v>212.39999389648437</v>
      </c>
    </row>
    <row r="153" spans="1:11" ht="14.4" customHeight="1" x14ac:dyDescent="0.3">
      <c r="A153" s="831" t="s">
        <v>581</v>
      </c>
      <c r="B153" s="832" t="s">
        <v>582</v>
      </c>
      <c r="C153" s="835" t="s">
        <v>601</v>
      </c>
      <c r="D153" s="863" t="s">
        <v>602</v>
      </c>
      <c r="E153" s="835" t="s">
        <v>2324</v>
      </c>
      <c r="F153" s="863" t="s">
        <v>2325</v>
      </c>
      <c r="G153" s="835" t="s">
        <v>2326</v>
      </c>
      <c r="H153" s="835" t="s">
        <v>2327</v>
      </c>
      <c r="I153" s="849">
        <v>10.164999961853027</v>
      </c>
      <c r="J153" s="849">
        <v>1400</v>
      </c>
      <c r="K153" s="850">
        <v>14231</v>
      </c>
    </row>
    <row r="154" spans="1:11" ht="14.4" customHeight="1" x14ac:dyDescent="0.3">
      <c r="A154" s="831" t="s">
        <v>581</v>
      </c>
      <c r="B154" s="832" t="s">
        <v>582</v>
      </c>
      <c r="C154" s="835" t="s">
        <v>601</v>
      </c>
      <c r="D154" s="863" t="s">
        <v>602</v>
      </c>
      <c r="E154" s="835" t="s">
        <v>2238</v>
      </c>
      <c r="F154" s="863" t="s">
        <v>2239</v>
      </c>
      <c r="G154" s="835" t="s">
        <v>2328</v>
      </c>
      <c r="H154" s="835" t="s">
        <v>2329</v>
      </c>
      <c r="I154" s="849">
        <v>0.31000000238418579</v>
      </c>
      <c r="J154" s="849">
        <v>100</v>
      </c>
      <c r="K154" s="850">
        <v>31</v>
      </c>
    </row>
    <row r="155" spans="1:11" ht="14.4" customHeight="1" x14ac:dyDescent="0.3">
      <c r="A155" s="831" t="s">
        <v>581</v>
      </c>
      <c r="B155" s="832" t="s">
        <v>582</v>
      </c>
      <c r="C155" s="835" t="s">
        <v>601</v>
      </c>
      <c r="D155" s="863" t="s">
        <v>602</v>
      </c>
      <c r="E155" s="835" t="s">
        <v>2238</v>
      </c>
      <c r="F155" s="863" t="s">
        <v>2239</v>
      </c>
      <c r="G155" s="835" t="s">
        <v>2244</v>
      </c>
      <c r="H155" s="835" t="s">
        <v>2245</v>
      </c>
      <c r="I155" s="849">
        <v>0.55000001192092896</v>
      </c>
      <c r="J155" s="849">
        <v>600</v>
      </c>
      <c r="K155" s="850">
        <v>330</v>
      </c>
    </row>
    <row r="156" spans="1:11" ht="14.4" customHeight="1" x14ac:dyDescent="0.3">
      <c r="A156" s="831" t="s">
        <v>581</v>
      </c>
      <c r="B156" s="832" t="s">
        <v>582</v>
      </c>
      <c r="C156" s="835" t="s">
        <v>601</v>
      </c>
      <c r="D156" s="863" t="s">
        <v>602</v>
      </c>
      <c r="E156" s="835" t="s">
        <v>2238</v>
      </c>
      <c r="F156" s="863" t="s">
        <v>2239</v>
      </c>
      <c r="G156" s="835" t="s">
        <v>2246</v>
      </c>
      <c r="H156" s="835" t="s">
        <v>2247</v>
      </c>
      <c r="I156" s="849">
        <v>1.7999999523162842</v>
      </c>
      <c r="J156" s="849">
        <v>100</v>
      </c>
      <c r="K156" s="850">
        <v>180</v>
      </c>
    </row>
    <row r="157" spans="1:11" ht="14.4" customHeight="1" x14ac:dyDescent="0.3">
      <c r="A157" s="831" t="s">
        <v>581</v>
      </c>
      <c r="B157" s="832" t="s">
        <v>582</v>
      </c>
      <c r="C157" s="835" t="s">
        <v>601</v>
      </c>
      <c r="D157" s="863" t="s">
        <v>602</v>
      </c>
      <c r="E157" s="835" t="s">
        <v>2238</v>
      </c>
      <c r="F157" s="863" t="s">
        <v>2239</v>
      </c>
      <c r="G157" s="835" t="s">
        <v>2354</v>
      </c>
      <c r="H157" s="835" t="s">
        <v>2355</v>
      </c>
      <c r="I157" s="849">
        <v>1.809999942779541</v>
      </c>
      <c r="J157" s="849">
        <v>100</v>
      </c>
      <c r="K157" s="850">
        <v>181</v>
      </c>
    </row>
    <row r="158" spans="1:11" ht="14.4" customHeight="1" x14ac:dyDescent="0.3">
      <c r="A158" s="831" t="s">
        <v>581</v>
      </c>
      <c r="B158" s="832" t="s">
        <v>582</v>
      </c>
      <c r="C158" s="835" t="s">
        <v>601</v>
      </c>
      <c r="D158" s="863" t="s">
        <v>602</v>
      </c>
      <c r="E158" s="835" t="s">
        <v>2248</v>
      </c>
      <c r="F158" s="863" t="s">
        <v>2249</v>
      </c>
      <c r="G158" s="835" t="s">
        <v>2250</v>
      </c>
      <c r="H158" s="835" t="s">
        <v>2251</v>
      </c>
      <c r="I158" s="849">
        <v>0.62999999523162842</v>
      </c>
      <c r="J158" s="849">
        <v>600</v>
      </c>
      <c r="K158" s="850">
        <v>378</v>
      </c>
    </row>
    <row r="159" spans="1:11" ht="14.4" customHeight="1" x14ac:dyDescent="0.3">
      <c r="A159" s="831" t="s">
        <v>581</v>
      </c>
      <c r="B159" s="832" t="s">
        <v>582</v>
      </c>
      <c r="C159" s="835" t="s">
        <v>601</v>
      </c>
      <c r="D159" s="863" t="s">
        <v>602</v>
      </c>
      <c r="E159" s="835" t="s">
        <v>2248</v>
      </c>
      <c r="F159" s="863" t="s">
        <v>2249</v>
      </c>
      <c r="G159" s="835" t="s">
        <v>2252</v>
      </c>
      <c r="H159" s="835" t="s">
        <v>2253</v>
      </c>
      <c r="I159" s="849">
        <v>0.62999999523162842</v>
      </c>
      <c r="J159" s="849">
        <v>3000</v>
      </c>
      <c r="K159" s="850">
        <v>1890</v>
      </c>
    </row>
    <row r="160" spans="1:11" ht="14.4" customHeight="1" x14ac:dyDescent="0.3">
      <c r="A160" s="831" t="s">
        <v>581</v>
      </c>
      <c r="B160" s="832" t="s">
        <v>582</v>
      </c>
      <c r="C160" s="835" t="s">
        <v>601</v>
      </c>
      <c r="D160" s="863" t="s">
        <v>602</v>
      </c>
      <c r="E160" s="835" t="s">
        <v>2248</v>
      </c>
      <c r="F160" s="863" t="s">
        <v>2249</v>
      </c>
      <c r="G160" s="835" t="s">
        <v>2330</v>
      </c>
      <c r="H160" s="835" t="s">
        <v>2331</v>
      </c>
      <c r="I160" s="849">
        <v>0.62000000476837158</v>
      </c>
      <c r="J160" s="849">
        <v>400</v>
      </c>
      <c r="K160" s="850">
        <v>248</v>
      </c>
    </row>
    <row r="161" spans="1:11" ht="14.4" customHeight="1" x14ac:dyDescent="0.3">
      <c r="A161" s="831" t="s">
        <v>581</v>
      </c>
      <c r="B161" s="832" t="s">
        <v>582</v>
      </c>
      <c r="C161" s="835" t="s">
        <v>604</v>
      </c>
      <c r="D161" s="863" t="s">
        <v>605</v>
      </c>
      <c r="E161" s="835" t="s">
        <v>2150</v>
      </c>
      <c r="F161" s="863" t="s">
        <v>2151</v>
      </c>
      <c r="G161" s="835" t="s">
        <v>2258</v>
      </c>
      <c r="H161" s="835" t="s">
        <v>2259</v>
      </c>
      <c r="I161" s="849">
        <v>0.87999999523162842</v>
      </c>
      <c r="J161" s="849">
        <v>2000</v>
      </c>
      <c r="K161" s="850">
        <v>1760</v>
      </c>
    </row>
    <row r="162" spans="1:11" ht="14.4" customHeight="1" x14ac:dyDescent="0.3">
      <c r="A162" s="831" t="s">
        <v>581</v>
      </c>
      <c r="B162" s="832" t="s">
        <v>582</v>
      </c>
      <c r="C162" s="835" t="s">
        <v>604</v>
      </c>
      <c r="D162" s="863" t="s">
        <v>605</v>
      </c>
      <c r="E162" s="835" t="s">
        <v>2150</v>
      </c>
      <c r="F162" s="863" t="s">
        <v>2151</v>
      </c>
      <c r="G162" s="835" t="s">
        <v>2156</v>
      </c>
      <c r="H162" s="835" t="s">
        <v>2157</v>
      </c>
      <c r="I162" s="849">
        <v>30.175000190734863</v>
      </c>
      <c r="J162" s="849">
        <v>114</v>
      </c>
      <c r="K162" s="850">
        <v>3440.1300048828125</v>
      </c>
    </row>
    <row r="163" spans="1:11" ht="14.4" customHeight="1" x14ac:dyDescent="0.3">
      <c r="A163" s="831" t="s">
        <v>581</v>
      </c>
      <c r="B163" s="832" t="s">
        <v>582</v>
      </c>
      <c r="C163" s="835" t="s">
        <v>604</v>
      </c>
      <c r="D163" s="863" t="s">
        <v>605</v>
      </c>
      <c r="E163" s="835" t="s">
        <v>2150</v>
      </c>
      <c r="F163" s="863" t="s">
        <v>2151</v>
      </c>
      <c r="G163" s="835" t="s">
        <v>2266</v>
      </c>
      <c r="H163" s="835" t="s">
        <v>2267</v>
      </c>
      <c r="I163" s="849">
        <v>139.16999816894531</v>
      </c>
      <c r="J163" s="849">
        <v>10</v>
      </c>
      <c r="K163" s="850">
        <v>1391.699951171875</v>
      </c>
    </row>
    <row r="164" spans="1:11" ht="14.4" customHeight="1" x14ac:dyDescent="0.3">
      <c r="A164" s="831" t="s">
        <v>581</v>
      </c>
      <c r="B164" s="832" t="s">
        <v>582</v>
      </c>
      <c r="C164" s="835" t="s">
        <v>604</v>
      </c>
      <c r="D164" s="863" t="s">
        <v>605</v>
      </c>
      <c r="E164" s="835" t="s">
        <v>2150</v>
      </c>
      <c r="F164" s="863" t="s">
        <v>2151</v>
      </c>
      <c r="G164" s="835" t="s">
        <v>2270</v>
      </c>
      <c r="H164" s="835" t="s">
        <v>2271</v>
      </c>
      <c r="I164" s="849">
        <v>0.85500001907348633</v>
      </c>
      <c r="J164" s="849">
        <v>1500</v>
      </c>
      <c r="K164" s="850">
        <v>1280</v>
      </c>
    </row>
    <row r="165" spans="1:11" ht="14.4" customHeight="1" x14ac:dyDescent="0.3">
      <c r="A165" s="831" t="s">
        <v>581</v>
      </c>
      <c r="B165" s="832" t="s">
        <v>582</v>
      </c>
      <c r="C165" s="835" t="s">
        <v>604</v>
      </c>
      <c r="D165" s="863" t="s">
        <v>605</v>
      </c>
      <c r="E165" s="835" t="s">
        <v>2150</v>
      </c>
      <c r="F165" s="863" t="s">
        <v>2151</v>
      </c>
      <c r="G165" s="835" t="s">
        <v>2164</v>
      </c>
      <c r="H165" s="835" t="s">
        <v>2165</v>
      </c>
      <c r="I165" s="849">
        <v>1.5199999809265137</v>
      </c>
      <c r="J165" s="849">
        <v>706</v>
      </c>
      <c r="K165" s="850">
        <v>1073.1199951171875</v>
      </c>
    </row>
    <row r="166" spans="1:11" ht="14.4" customHeight="1" x14ac:dyDescent="0.3">
      <c r="A166" s="831" t="s">
        <v>581</v>
      </c>
      <c r="B166" s="832" t="s">
        <v>582</v>
      </c>
      <c r="C166" s="835" t="s">
        <v>604</v>
      </c>
      <c r="D166" s="863" t="s">
        <v>605</v>
      </c>
      <c r="E166" s="835" t="s">
        <v>2150</v>
      </c>
      <c r="F166" s="863" t="s">
        <v>2151</v>
      </c>
      <c r="G166" s="835" t="s">
        <v>2356</v>
      </c>
      <c r="H166" s="835" t="s">
        <v>2357</v>
      </c>
      <c r="I166" s="849">
        <v>25.129999160766602</v>
      </c>
      <c r="J166" s="849">
        <v>132</v>
      </c>
      <c r="K166" s="850">
        <v>3316.820068359375</v>
      </c>
    </row>
    <row r="167" spans="1:11" ht="14.4" customHeight="1" x14ac:dyDescent="0.3">
      <c r="A167" s="831" t="s">
        <v>581</v>
      </c>
      <c r="B167" s="832" t="s">
        <v>582</v>
      </c>
      <c r="C167" s="835" t="s">
        <v>604</v>
      </c>
      <c r="D167" s="863" t="s">
        <v>605</v>
      </c>
      <c r="E167" s="835" t="s">
        <v>2150</v>
      </c>
      <c r="F167" s="863" t="s">
        <v>2151</v>
      </c>
      <c r="G167" s="835" t="s">
        <v>2276</v>
      </c>
      <c r="H167" s="835" t="s">
        <v>2277</v>
      </c>
      <c r="I167" s="849">
        <v>8.3900003433227539</v>
      </c>
      <c r="J167" s="849">
        <v>36</v>
      </c>
      <c r="K167" s="850">
        <v>302.04000854492187</v>
      </c>
    </row>
    <row r="168" spans="1:11" ht="14.4" customHeight="1" x14ac:dyDescent="0.3">
      <c r="A168" s="831" t="s">
        <v>581</v>
      </c>
      <c r="B168" s="832" t="s">
        <v>582</v>
      </c>
      <c r="C168" s="835" t="s">
        <v>604</v>
      </c>
      <c r="D168" s="863" t="s">
        <v>605</v>
      </c>
      <c r="E168" s="835" t="s">
        <v>2150</v>
      </c>
      <c r="F168" s="863" t="s">
        <v>2151</v>
      </c>
      <c r="G168" s="835" t="s">
        <v>2168</v>
      </c>
      <c r="H168" s="835" t="s">
        <v>2169</v>
      </c>
      <c r="I168" s="849">
        <v>13.090000152587891</v>
      </c>
      <c r="J168" s="849">
        <v>36</v>
      </c>
      <c r="K168" s="850">
        <v>471.239990234375</v>
      </c>
    </row>
    <row r="169" spans="1:11" ht="14.4" customHeight="1" x14ac:dyDescent="0.3">
      <c r="A169" s="831" t="s">
        <v>581</v>
      </c>
      <c r="B169" s="832" t="s">
        <v>582</v>
      </c>
      <c r="C169" s="835" t="s">
        <v>604</v>
      </c>
      <c r="D169" s="863" t="s">
        <v>605</v>
      </c>
      <c r="E169" s="835" t="s">
        <v>2150</v>
      </c>
      <c r="F169" s="863" t="s">
        <v>2151</v>
      </c>
      <c r="G169" s="835" t="s">
        <v>2358</v>
      </c>
      <c r="H169" s="835" t="s">
        <v>2359</v>
      </c>
      <c r="I169" s="849">
        <v>12.159999847412109</v>
      </c>
      <c r="J169" s="849">
        <v>100</v>
      </c>
      <c r="K169" s="850">
        <v>1216.2999877929687</v>
      </c>
    </row>
    <row r="170" spans="1:11" ht="14.4" customHeight="1" x14ac:dyDescent="0.3">
      <c r="A170" s="831" t="s">
        <v>581</v>
      </c>
      <c r="B170" s="832" t="s">
        <v>582</v>
      </c>
      <c r="C170" s="835" t="s">
        <v>604</v>
      </c>
      <c r="D170" s="863" t="s">
        <v>605</v>
      </c>
      <c r="E170" s="835" t="s">
        <v>2150</v>
      </c>
      <c r="F170" s="863" t="s">
        <v>2151</v>
      </c>
      <c r="G170" s="835" t="s">
        <v>2360</v>
      </c>
      <c r="H170" s="835" t="s">
        <v>2361</v>
      </c>
      <c r="I170" s="849">
        <v>3.2599999904632568</v>
      </c>
      <c r="J170" s="849">
        <v>60</v>
      </c>
      <c r="K170" s="850">
        <v>195.60000610351562</v>
      </c>
    </row>
    <row r="171" spans="1:11" ht="14.4" customHeight="1" x14ac:dyDescent="0.3">
      <c r="A171" s="831" t="s">
        <v>581</v>
      </c>
      <c r="B171" s="832" t="s">
        <v>582</v>
      </c>
      <c r="C171" s="835" t="s">
        <v>604</v>
      </c>
      <c r="D171" s="863" t="s">
        <v>605</v>
      </c>
      <c r="E171" s="835" t="s">
        <v>2150</v>
      </c>
      <c r="F171" s="863" t="s">
        <v>2151</v>
      </c>
      <c r="G171" s="835" t="s">
        <v>2174</v>
      </c>
      <c r="H171" s="835" t="s">
        <v>2175</v>
      </c>
      <c r="I171" s="849">
        <v>4.4899997711181641</v>
      </c>
      <c r="J171" s="849">
        <v>60</v>
      </c>
      <c r="K171" s="850">
        <v>269.39999389648437</v>
      </c>
    </row>
    <row r="172" spans="1:11" ht="14.4" customHeight="1" x14ac:dyDescent="0.3">
      <c r="A172" s="831" t="s">
        <v>581</v>
      </c>
      <c r="B172" s="832" t="s">
        <v>582</v>
      </c>
      <c r="C172" s="835" t="s">
        <v>604</v>
      </c>
      <c r="D172" s="863" t="s">
        <v>605</v>
      </c>
      <c r="E172" s="835" t="s">
        <v>2150</v>
      </c>
      <c r="F172" s="863" t="s">
        <v>2151</v>
      </c>
      <c r="G172" s="835" t="s">
        <v>2362</v>
      </c>
      <c r="H172" s="835" t="s">
        <v>2363</v>
      </c>
      <c r="I172" s="849">
        <v>13.800000190734863</v>
      </c>
      <c r="J172" s="849">
        <v>288</v>
      </c>
      <c r="K172" s="850">
        <v>3974.39990234375</v>
      </c>
    </row>
    <row r="173" spans="1:11" ht="14.4" customHeight="1" x14ac:dyDescent="0.3">
      <c r="A173" s="831" t="s">
        <v>581</v>
      </c>
      <c r="B173" s="832" t="s">
        <v>582</v>
      </c>
      <c r="C173" s="835" t="s">
        <v>604</v>
      </c>
      <c r="D173" s="863" t="s">
        <v>605</v>
      </c>
      <c r="E173" s="835" t="s">
        <v>2150</v>
      </c>
      <c r="F173" s="863" t="s">
        <v>2151</v>
      </c>
      <c r="G173" s="835" t="s">
        <v>2298</v>
      </c>
      <c r="H173" s="835" t="s">
        <v>2299</v>
      </c>
      <c r="I173" s="849">
        <v>13.039999961853027</v>
      </c>
      <c r="J173" s="849">
        <v>50</v>
      </c>
      <c r="K173" s="850">
        <v>652</v>
      </c>
    </row>
    <row r="174" spans="1:11" ht="14.4" customHeight="1" x14ac:dyDescent="0.3">
      <c r="A174" s="831" t="s">
        <v>581</v>
      </c>
      <c r="B174" s="832" t="s">
        <v>582</v>
      </c>
      <c r="C174" s="835" t="s">
        <v>604</v>
      </c>
      <c r="D174" s="863" t="s">
        <v>605</v>
      </c>
      <c r="E174" s="835" t="s">
        <v>2150</v>
      </c>
      <c r="F174" s="863" t="s">
        <v>2151</v>
      </c>
      <c r="G174" s="835" t="s">
        <v>2300</v>
      </c>
      <c r="H174" s="835" t="s">
        <v>2301</v>
      </c>
      <c r="I174" s="849">
        <v>10.119999885559082</v>
      </c>
      <c r="J174" s="849">
        <v>12</v>
      </c>
      <c r="K174" s="850">
        <v>121.44000244140625</v>
      </c>
    </row>
    <row r="175" spans="1:11" ht="14.4" customHeight="1" x14ac:dyDescent="0.3">
      <c r="A175" s="831" t="s">
        <v>581</v>
      </c>
      <c r="B175" s="832" t="s">
        <v>582</v>
      </c>
      <c r="C175" s="835" t="s">
        <v>604</v>
      </c>
      <c r="D175" s="863" t="s">
        <v>605</v>
      </c>
      <c r="E175" s="835" t="s">
        <v>2150</v>
      </c>
      <c r="F175" s="863" t="s">
        <v>2151</v>
      </c>
      <c r="G175" s="835" t="s">
        <v>2176</v>
      </c>
      <c r="H175" s="835" t="s">
        <v>2177</v>
      </c>
      <c r="I175" s="849">
        <v>0.66500002145767212</v>
      </c>
      <c r="J175" s="849">
        <v>8000</v>
      </c>
      <c r="K175" s="850">
        <v>5300</v>
      </c>
    </row>
    <row r="176" spans="1:11" ht="14.4" customHeight="1" x14ac:dyDescent="0.3">
      <c r="A176" s="831" t="s">
        <v>581</v>
      </c>
      <c r="B176" s="832" t="s">
        <v>582</v>
      </c>
      <c r="C176" s="835" t="s">
        <v>604</v>
      </c>
      <c r="D176" s="863" t="s">
        <v>605</v>
      </c>
      <c r="E176" s="835" t="s">
        <v>2180</v>
      </c>
      <c r="F176" s="863" t="s">
        <v>2181</v>
      </c>
      <c r="G176" s="835" t="s">
        <v>2182</v>
      </c>
      <c r="H176" s="835" t="s">
        <v>2183</v>
      </c>
      <c r="I176" s="849">
        <v>1.4999999664723873E-2</v>
      </c>
      <c r="J176" s="849">
        <v>260</v>
      </c>
      <c r="K176" s="850">
        <v>3.2000000476837158</v>
      </c>
    </row>
    <row r="177" spans="1:11" ht="14.4" customHeight="1" x14ac:dyDescent="0.3">
      <c r="A177" s="831" t="s">
        <v>581</v>
      </c>
      <c r="B177" s="832" t="s">
        <v>582</v>
      </c>
      <c r="C177" s="835" t="s">
        <v>604</v>
      </c>
      <c r="D177" s="863" t="s">
        <v>605</v>
      </c>
      <c r="E177" s="835" t="s">
        <v>2180</v>
      </c>
      <c r="F177" s="863" t="s">
        <v>2181</v>
      </c>
      <c r="G177" s="835" t="s">
        <v>2302</v>
      </c>
      <c r="H177" s="835" t="s">
        <v>2303</v>
      </c>
      <c r="I177" s="849">
        <v>11.140000343322754</v>
      </c>
      <c r="J177" s="849">
        <v>200</v>
      </c>
      <c r="K177" s="850">
        <v>2228</v>
      </c>
    </row>
    <row r="178" spans="1:11" ht="14.4" customHeight="1" x14ac:dyDescent="0.3">
      <c r="A178" s="831" t="s">
        <v>581</v>
      </c>
      <c r="B178" s="832" t="s">
        <v>582</v>
      </c>
      <c r="C178" s="835" t="s">
        <v>604</v>
      </c>
      <c r="D178" s="863" t="s">
        <v>605</v>
      </c>
      <c r="E178" s="835" t="s">
        <v>2180</v>
      </c>
      <c r="F178" s="863" t="s">
        <v>2181</v>
      </c>
      <c r="G178" s="835" t="s">
        <v>2192</v>
      </c>
      <c r="H178" s="835" t="s">
        <v>2193</v>
      </c>
      <c r="I178" s="849">
        <v>1.7999999523162842</v>
      </c>
      <c r="J178" s="849">
        <v>50</v>
      </c>
      <c r="K178" s="850">
        <v>90</v>
      </c>
    </row>
    <row r="179" spans="1:11" ht="14.4" customHeight="1" x14ac:dyDescent="0.3">
      <c r="A179" s="831" t="s">
        <v>581</v>
      </c>
      <c r="B179" s="832" t="s">
        <v>582</v>
      </c>
      <c r="C179" s="835" t="s">
        <v>604</v>
      </c>
      <c r="D179" s="863" t="s">
        <v>605</v>
      </c>
      <c r="E179" s="835" t="s">
        <v>2180</v>
      </c>
      <c r="F179" s="863" t="s">
        <v>2181</v>
      </c>
      <c r="G179" s="835" t="s">
        <v>2346</v>
      </c>
      <c r="H179" s="835" t="s">
        <v>2347</v>
      </c>
      <c r="I179" s="849">
        <v>13.310000419616699</v>
      </c>
      <c r="J179" s="849">
        <v>40</v>
      </c>
      <c r="K179" s="850">
        <v>532.4000244140625</v>
      </c>
    </row>
    <row r="180" spans="1:11" ht="14.4" customHeight="1" x14ac:dyDescent="0.3">
      <c r="A180" s="831" t="s">
        <v>581</v>
      </c>
      <c r="B180" s="832" t="s">
        <v>582</v>
      </c>
      <c r="C180" s="835" t="s">
        <v>604</v>
      </c>
      <c r="D180" s="863" t="s">
        <v>605</v>
      </c>
      <c r="E180" s="835" t="s">
        <v>2180</v>
      </c>
      <c r="F180" s="863" t="s">
        <v>2181</v>
      </c>
      <c r="G180" s="835" t="s">
        <v>2306</v>
      </c>
      <c r="H180" s="835" t="s">
        <v>2307</v>
      </c>
      <c r="I180" s="849">
        <v>5.3250000476837158</v>
      </c>
      <c r="J180" s="849">
        <v>400</v>
      </c>
      <c r="K180" s="850">
        <v>2130</v>
      </c>
    </row>
    <row r="181" spans="1:11" ht="14.4" customHeight="1" x14ac:dyDescent="0.3">
      <c r="A181" s="831" t="s">
        <v>581</v>
      </c>
      <c r="B181" s="832" t="s">
        <v>582</v>
      </c>
      <c r="C181" s="835" t="s">
        <v>604</v>
      </c>
      <c r="D181" s="863" t="s">
        <v>605</v>
      </c>
      <c r="E181" s="835" t="s">
        <v>2180</v>
      </c>
      <c r="F181" s="863" t="s">
        <v>2181</v>
      </c>
      <c r="G181" s="835" t="s">
        <v>2210</v>
      </c>
      <c r="H181" s="835" t="s">
        <v>2211</v>
      </c>
      <c r="I181" s="849">
        <v>1.5</v>
      </c>
      <c r="J181" s="849">
        <v>200</v>
      </c>
      <c r="K181" s="850">
        <v>300</v>
      </c>
    </row>
    <row r="182" spans="1:11" ht="14.4" customHeight="1" x14ac:dyDescent="0.3">
      <c r="A182" s="831" t="s">
        <v>581</v>
      </c>
      <c r="B182" s="832" t="s">
        <v>582</v>
      </c>
      <c r="C182" s="835" t="s">
        <v>604</v>
      </c>
      <c r="D182" s="863" t="s">
        <v>605</v>
      </c>
      <c r="E182" s="835" t="s">
        <v>2180</v>
      </c>
      <c r="F182" s="863" t="s">
        <v>2181</v>
      </c>
      <c r="G182" s="835" t="s">
        <v>2364</v>
      </c>
      <c r="H182" s="835" t="s">
        <v>2365</v>
      </c>
      <c r="I182" s="849">
        <v>197.57000732421875</v>
      </c>
      <c r="J182" s="849">
        <v>2</v>
      </c>
      <c r="K182" s="850">
        <v>395.1400146484375</v>
      </c>
    </row>
    <row r="183" spans="1:11" ht="14.4" customHeight="1" x14ac:dyDescent="0.3">
      <c r="A183" s="831" t="s">
        <v>581</v>
      </c>
      <c r="B183" s="832" t="s">
        <v>582</v>
      </c>
      <c r="C183" s="835" t="s">
        <v>604</v>
      </c>
      <c r="D183" s="863" t="s">
        <v>605</v>
      </c>
      <c r="E183" s="835" t="s">
        <v>2180</v>
      </c>
      <c r="F183" s="863" t="s">
        <v>2181</v>
      </c>
      <c r="G183" s="835" t="s">
        <v>2220</v>
      </c>
      <c r="H183" s="835" t="s">
        <v>2221</v>
      </c>
      <c r="I183" s="849">
        <v>1.0900000333786011</v>
      </c>
      <c r="J183" s="849">
        <v>1000</v>
      </c>
      <c r="K183" s="850">
        <v>1090</v>
      </c>
    </row>
    <row r="184" spans="1:11" ht="14.4" customHeight="1" x14ac:dyDescent="0.3">
      <c r="A184" s="831" t="s">
        <v>581</v>
      </c>
      <c r="B184" s="832" t="s">
        <v>582</v>
      </c>
      <c r="C184" s="835" t="s">
        <v>604</v>
      </c>
      <c r="D184" s="863" t="s">
        <v>605</v>
      </c>
      <c r="E184" s="835" t="s">
        <v>2180</v>
      </c>
      <c r="F184" s="863" t="s">
        <v>2181</v>
      </c>
      <c r="G184" s="835" t="s">
        <v>2308</v>
      </c>
      <c r="H184" s="835" t="s">
        <v>2309</v>
      </c>
      <c r="I184" s="849">
        <v>0.4699999988079071</v>
      </c>
      <c r="J184" s="849">
        <v>1000</v>
      </c>
      <c r="K184" s="850">
        <v>470</v>
      </c>
    </row>
    <row r="185" spans="1:11" ht="14.4" customHeight="1" x14ac:dyDescent="0.3">
      <c r="A185" s="831" t="s">
        <v>581</v>
      </c>
      <c r="B185" s="832" t="s">
        <v>582</v>
      </c>
      <c r="C185" s="835" t="s">
        <v>604</v>
      </c>
      <c r="D185" s="863" t="s">
        <v>605</v>
      </c>
      <c r="E185" s="835" t="s">
        <v>2180</v>
      </c>
      <c r="F185" s="863" t="s">
        <v>2181</v>
      </c>
      <c r="G185" s="835" t="s">
        <v>2348</v>
      </c>
      <c r="H185" s="835" t="s">
        <v>2349</v>
      </c>
      <c r="I185" s="849">
        <v>1.6699999570846558</v>
      </c>
      <c r="J185" s="849">
        <v>300</v>
      </c>
      <c r="K185" s="850">
        <v>501</v>
      </c>
    </row>
    <row r="186" spans="1:11" ht="14.4" customHeight="1" x14ac:dyDescent="0.3">
      <c r="A186" s="831" t="s">
        <v>581</v>
      </c>
      <c r="B186" s="832" t="s">
        <v>582</v>
      </c>
      <c r="C186" s="835" t="s">
        <v>604</v>
      </c>
      <c r="D186" s="863" t="s">
        <v>605</v>
      </c>
      <c r="E186" s="835" t="s">
        <v>2180</v>
      </c>
      <c r="F186" s="863" t="s">
        <v>2181</v>
      </c>
      <c r="G186" s="835" t="s">
        <v>2222</v>
      </c>
      <c r="H186" s="835" t="s">
        <v>2223</v>
      </c>
      <c r="I186" s="849">
        <v>0.67000001668930054</v>
      </c>
      <c r="J186" s="849">
        <v>500</v>
      </c>
      <c r="K186" s="850">
        <v>335</v>
      </c>
    </row>
    <row r="187" spans="1:11" ht="14.4" customHeight="1" x14ac:dyDescent="0.3">
      <c r="A187" s="831" t="s">
        <v>581</v>
      </c>
      <c r="B187" s="832" t="s">
        <v>582</v>
      </c>
      <c r="C187" s="835" t="s">
        <v>604</v>
      </c>
      <c r="D187" s="863" t="s">
        <v>605</v>
      </c>
      <c r="E187" s="835" t="s">
        <v>2180</v>
      </c>
      <c r="F187" s="863" t="s">
        <v>2181</v>
      </c>
      <c r="G187" s="835" t="s">
        <v>2352</v>
      </c>
      <c r="H187" s="835" t="s">
        <v>2353</v>
      </c>
      <c r="I187" s="849">
        <v>3.75</v>
      </c>
      <c r="J187" s="849">
        <v>100</v>
      </c>
      <c r="K187" s="850">
        <v>375</v>
      </c>
    </row>
    <row r="188" spans="1:11" ht="14.4" customHeight="1" x14ac:dyDescent="0.3">
      <c r="A188" s="831" t="s">
        <v>581</v>
      </c>
      <c r="B188" s="832" t="s">
        <v>582</v>
      </c>
      <c r="C188" s="835" t="s">
        <v>604</v>
      </c>
      <c r="D188" s="863" t="s">
        <v>605</v>
      </c>
      <c r="E188" s="835" t="s">
        <v>2180</v>
      </c>
      <c r="F188" s="863" t="s">
        <v>2181</v>
      </c>
      <c r="G188" s="835" t="s">
        <v>2228</v>
      </c>
      <c r="H188" s="835" t="s">
        <v>2229</v>
      </c>
      <c r="I188" s="849">
        <v>1.9833333492279053</v>
      </c>
      <c r="J188" s="849">
        <v>250</v>
      </c>
      <c r="K188" s="850">
        <v>496</v>
      </c>
    </row>
    <row r="189" spans="1:11" ht="14.4" customHeight="1" x14ac:dyDescent="0.3">
      <c r="A189" s="831" t="s">
        <v>581</v>
      </c>
      <c r="B189" s="832" t="s">
        <v>582</v>
      </c>
      <c r="C189" s="835" t="s">
        <v>604</v>
      </c>
      <c r="D189" s="863" t="s">
        <v>605</v>
      </c>
      <c r="E189" s="835" t="s">
        <v>2180</v>
      </c>
      <c r="F189" s="863" t="s">
        <v>2181</v>
      </c>
      <c r="G189" s="835" t="s">
        <v>2230</v>
      </c>
      <c r="H189" s="835" t="s">
        <v>2231</v>
      </c>
      <c r="I189" s="849">
        <v>2.0299999713897705</v>
      </c>
      <c r="J189" s="849">
        <v>50</v>
      </c>
      <c r="K189" s="850">
        <v>101.5</v>
      </c>
    </row>
    <row r="190" spans="1:11" ht="14.4" customHeight="1" x14ac:dyDescent="0.3">
      <c r="A190" s="831" t="s">
        <v>581</v>
      </c>
      <c r="B190" s="832" t="s">
        <v>582</v>
      </c>
      <c r="C190" s="835" t="s">
        <v>604</v>
      </c>
      <c r="D190" s="863" t="s">
        <v>605</v>
      </c>
      <c r="E190" s="835" t="s">
        <v>2180</v>
      </c>
      <c r="F190" s="863" t="s">
        <v>2181</v>
      </c>
      <c r="G190" s="835" t="s">
        <v>2312</v>
      </c>
      <c r="H190" s="835" t="s">
        <v>2313</v>
      </c>
      <c r="I190" s="849">
        <v>1.8999999761581421</v>
      </c>
      <c r="J190" s="849">
        <v>50</v>
      </c>
      <c r="K190" s="850">
        <v>95</v>
      </c>
    </row>
    <row r="191" spans="1:11" ht="14.4" customHeight="1" x14ac:dyDescent="0.3">
      <c r="A191" s="831" t="s">
        <v>581</v>
      </c>
      <c r="B191" s="832" t="s">
        <v>582</v>
      </c>
      <c r="C191" s="835" t="s">
        <v>604</v>
      </c>
      <c r="D191" s="863" t="s">
        <v>605</v>
      </c>
      <c r="E191" s="835" t="s">
        <v>2180</v>
      </c>
      <c r="F191" s="863" t="s">
        <v>2181</v>
      </c>
      <c r="G191" s="835" t="s">
        <v>2232</v>
      </c>
      <c r="H191" s="835" t="s">
        <v>2233</v>
      </c>
      <c r="I191" s="849">
        <v>2.7000000476837158</v>
      </c>
      <c r="J191" s="849">
        <v>50</v>
      </c>
      <c r="K191" s="850">
        <v>135</v>
      </c>
    </row>
    <row r="192" spans="1:11" ht="14.4" customHeight="1" x14ac:dyDescent="0.3">
      <c r="A192" s="831" t="s">
        <v>581</v>
      </c>
      <c r="B192" s="832" t="s">
        <v>582</v>
      </c>
      <c r="C192" s="835" t="s">
        <v>604</v>
      </c>
      <c r="D192" s="863" t="s">
        <v>605</v>
      </c>
      <c r="E192" s="835" t="s">
        <v>2180</v>
      </c>
      <c r="F192" s="863" t="s">
        <v>2181</v>
      </c>
      <c r="G192" s="835" t="s">
        <v>2318</v>
      </c>
      <c r="H192" s="835" t="s">
        <v>2319</v>
      </c>
      <c r="I192" s="849">
        <v>2.1700000762939453</v>
      </c>
      <c r="J192" s="849">
        <v>60</v>
      </c>
      <c r="K192" s="850">
        <v>130.20000076293945</v>
      </c>
    </row>
    <row r="193" spans="1:11" ht="14.4" customHeight="1" x14ac:dyDescent="0.3">
      <c r="A193" s="831" t="s">
        <v>581</v>
      </c>
      <c r="B193" s="832" t="s">
        <v>582</v>
      </c>
      <c r="C193" s="835" t="s">
        <v>604</v>
      </c>
      <c r="D193" s="863" t="s">
        <v>605</v>
      </c>
      <c r="E193" s="835" t="s">
        <v>2180</v>
      </c>
      <c r="F193" s="863" t="s">
        <v>2181</v>
      </c>
      <c r="G193" s="835" t="s">
        <v>2320</v>
      </c>
      <c r="H193" s="835" t="s">
        <v>2321</v>
      </c>
      <c r="I193" s="849">
        <v>5.3400001525878906</v>
      </c>
      <c r="J193" s="849">
        <v>100</v>
      </c>
      <c r="K193" s="850">
        <v>534</v>
      </c>
    </row>
    <row r="194" spans="1:11" ht="14.4" customHeight="1" x14ac:dyDescent="0.3">
      <c r="A194" s="831" t="s">
        <v>581</v>
      </c>
      <c r="B194" s="832" t="s">
        <v>582</v>
      </c>
      <c r="C194" s="835" t="s">
        <v>604</v>
      </c>
      <c r="D194" s="863" t="s">
        <v>605</v>
      </c>
      <c r="E194" s="835" t="s">
        <v>2180</v>
      </c>
      <c r="F194" s="863" t="s">
        <v>2181</v>
      </c>
      <c r="G194" s="835" t="s">
        <v>2236</v>
      </c>
      <c r="H194" s="835" t="s">
        <v>2237</v>
      </c>
      <c r="I194" s="849">
        <v>21.229999542236328</v>
      </c>
      <c r="J194" s="849">
        <v>50</v>
      </c>
      <c r="K194" s="850">
        <v>1061.5</v>
      </c>
    </row>
    <row r="195" spans="1:11" ht="14.4" customHeight="1" x14ac:dyDescent="0.3">
      <c r="A195" s="831" t="s">
        <v>581</v>
      </c>
      <c r="B195" s="832" t="s">
        <v>582</v>
      </c>
      <c r="C195" s="835" t="s">
        <v>604</v>
      </c>
      <c r="D195" s="863" t="s">
        <v>605</v>
      </c>
      <c r="E195" s="835" t="s">
        <v>2238</v>
      </c>
      <c r="F195" s="863" t="s">
        <v>2239</v>
      </c>
      <c r="G195" s="835" t="s">
        <v>2366</v>
      </c>
      <c r="H195" s="835" t="s">
        <v>2367</v>
      </c>
      <c r="I195" s="849">
        <v>0.31000000238418579</v>
      </c>
      <c r="J195" s="849">
        <v>500</v>
      </c>
      <c r="K195" s="850">
        <v>155</v>
      </c>
    </row>
    <row r="196" spans="1:11" ht="14.4" customHeight="1" x14ac:dyDescent="0.3">
      <c r="A196" s="831" t="s">
        <v>581</v>
      </c>
      <c r="B196" s="832" t="s">
        <v>582</v>
      </c>
      <c r="C196" s="835" t="s">
        <v>604</v>
      </c>
      <c r="D196" s="863" t="s">
        <v>605</v>
      </c>
      <c r="E196" s="835" t="s">
        <v>2238</v>
      </c>
      <c r="F196" s="863" t="s">
        <v>2239</v>
      </c>
      <c r="G196" s="835" t="s">
        <v>2328</v>
      </c>
      <c r="H196" s="835" t="s">
        <v>2329</v>
      </c>
      <c r="I196" s="849">
        <v>0.30000001192092896</v>
      </c>
      <c r="J196" s="849">
        <v>500</v>
      </c>
      <c r="K196" s="850">
        <v>150</v>
      </c>
    </row>
    <row r="197" spans="1:11" ht="14.4" customHeight="1" x14ac:dyDescent="0.3">
      <c r="A197" s="831" t="s">
        <v>581</v>
      </c>
      <c r="B197" s="832" t="s">
        <v>582</v>
      </c>
      <c r="C197" s="835" t="s">
        <v>604</v>
      </c>
      <c r="D197" s="863" t="s">
        <v>605</v>
      </c>
      <c r="E197" s="835" t="s">
        <v>2238</v>
      </c>
      <c r="F197" s="863" t="s">
        <v>2239</v>
      </c>
      <c r="G197" s="835" t="s">
        <v>2240</v>
      </c>
      <c r="H197" s="835" t="s">
        <v>2241</v>
      </c>
      <c r="I197" s="849">
        <v>0.30500000715255737</v>
      </c>
      <c r="J197" s="849">
        <v>1000</v>
      </c>
      <c r="K197" s="850">
        <v>305</v>
      </c>
    </row>
    <row r="198" spans="1:11" ht="14.4" customHeight="1" x14ac:dyDescent="0.3">
      <c r="A198" s="831" t="s">
        <v>581</v>
      </c>
      <c r="B198" s="832" t="s">
        <v>582</v>
      </c>
      <c r="C198" s="835" t="s">
        <v>604</v>
      </c>
      <c r="D198" s="863" t="s">
        <v>605</v>
      </c>
      <c r="E198" s="835" t="s">
        <v>2238</v>
      </c>
      <c r="F198" s="863" t="s">
        <v>2239</v>
      </c>
      <c r="G198" s="835" t="s">
        <v>2368</v>
      </c>
      <c r="H198" s="835" t="s">
        <v>2369</v>
      </c>
      <c r="I198" s="849">
        <v>0.30000001192092896</v>
      </c>
      <c r="J198" s="849">
        <v>500</v>
      </c>
      <c r="K198" s="850">
        <v>150</v>
      </c>
    </row>
    <row r="199" spans="1:11" ht="14.4" customHeight="1" x14ac:dyDescent="0.3">
      <c r="A199" s="831" t="s">
        <v>581</v>
      </c>
      <c r="B199" s="832" t="s">
        <v>582</v>
      </c>
      <c r="C199" s="835" t="s">
        <v>604</v>
      </c>
      <c r="D199" s="863" t="s">
        <v>605</v>
      </c>
      <c r="E199" s="835" t="s">
        <v>2238</v>
      </c>
      <c r="F199" s="863" t="s">
        <v>2239</v>
      </c>
      <c r="G199" s="835" t="s">
        <v>2242</v>
      </c>
      <c r="H199" s="835" t="s">
        <v>2243</v>
      </c>
      <c r="I199" s="849">
        <v>0.67666667699813843</v>
      </c>
      <c r="J199" s="849">
        <v>700</v>
      </c>
      <c r="K199" s="850">
        <v>473.98001098632812</v>
      </c>
    </row>
    <row r="200" spans="1:11" ht="14.4" customHeight="1" x14ac:dyDescent="0.3">
      <c r="A200" s="831" t="s">
        <v>581</v>
      </c>
      <c r="B200" s="832" t="s">
        <v>582</v>
      </c>
      <c r="C200" s="835" t="s">
        <v>604</v>
      </c>
      <c r="D200" s="863" t="s">
        <v>605</v>
      </c>
      <c r="E200" s="835" t="s">
        <v>2238</v>
      </c>
      <c r="F200" s="863" t="s">
        <v>2239</v>
      </c>
      <c r="G200" s="835" t="s">
        <v>2244</v>
      </c>
      <c r="H200" s="835" t="s">
        <v>2245</v>
      </c>
      <c r="I200" s="849">
        <v>0.54500001668930054</v>
      </c>
      <c r="J200" s="849">
        <v>1000</v>
      </c>
      <c r="K200" s="850">
        <v>545</v>
      </c>
    </row>
    <row r="201" spans="1:11" ht="14.4" customHeight="1" x14ac:dyDescent="0.3">
      <c r="A201" s="831" t="s">
        <v>581</v>
      </c>
      <c r="B201" s="832" t="s">
        <v>582</v>
      </c>
      <c r="C201" s="835" t="s">
        <v>604</v>
      </c>
      <c r="D201" s="863" t="s">
        <v>605</v>
      </c>
      <c r="E201" s="835" t="s">
        <v>2238</v>
      </c>
      <c r="F201" s="863" t="s">
        <v>2239</v>
      </c>
      <c r="G201" s="835" t="s">
        <v>2370</v>
      </c>
      <c r="H201" s="835" t="s">
        <v>2371</v>
      </c>
      <c r="I201" s="849">
        <v>4.0100002288818359</v>
      </c>
      <c r="J201" s="849">
        <v>100</v>
      </c>
      <c r="K201" s="850">
        <v>400.510009765625</v>
      </c>
    </row>
    <row r="202" spans="1:11" ht="14.4" customHeight="1" x14ac:dyDescent="0.3">
      <c r="A202" s="831" t="s">
        <v>581</v>
      </c>
      <c r="B202" s="832" t="s">
        <v>582</v>
      </c>
      <c r="C202" s="835" t="s">
        <v>604</v>
      </c>
      <c r="D202" s="863" t="s">
        <v>605</v>
      </c>
      <c r="E202" s="835" t="s">
        <v>2248</v>
      </c>
      <c r="F202" s="863" t="s">
        <v>2249</v>
      </c>
      <c r="G202" s="835" t="s">
        <v>2250</v>
      </c>
      <c r="H202" s="835" t="s">
        <v>2251</v>
      </c>
      <c r="I202" s="849">
        <v>0.62999999523162842</v>
      </c>
      <c r="J202" s="849">
        <v>6000</v>
      </c>
      <c r="K202" s="850">
        <v>3780</v>
      </c>
    </row>
    <row r="203" spans="1:11" ht="14.4" customHeight="1" x14ac:dyDescent="0.3">
      <c r="A203" s="831" t="s">
        <v>581</v>
      </c>
      <c r="B203" s="832" t="s">
        <v>582</v>
      </c>
      <c r="C203" s="835" t="s">
        <v>607</v>
      </c>
      <c r="D203" s="863" t="s">
        <v>608</v>
      </c>
      <c r="E203" s="835" t="s">
        <v>2150</v>
      </c>
      <c r="F203" s="863" t="s">
        <v>2151</v>
      </c>
      <c r="G203" s="835" t="s">
        <v>2152</v>
      </c>
      <c r="H203" s="835" t="s">
        <v>2153</v>
      </c>
      <c r="I203" s="849">
        <v>4.0999999046325684</v>
      </c>
      <c r="J203" s="849">
        <v>100</v>
      </c>
      <c r="K203" s="850">
        <v>410</v>
      </c>
    </row>
    <row r="204" spans="1:11" ht="14.4" customHeight="1" x14ac:dyDescent="0.3">
      <c r="A204" s="831" t="s">
        <v>581</v>
      </c>
      <c r="B204" s="832" t="s">
        <v>582</v>
      </c>
      <c r="C204" s="835" t="s">
        <v>607</v>
      </c>
      <c r="D204" s="863" t="s">
        <v>608</v>
      </c>
      <c r="E204" s="835" t="s">
        <v>2150</v>
      </c>
      <c r="F204" s="863" t="s">
        <v>2151</v>
      </c>
      <c r="G204" s="835" t="s">
        <v>2372</v>
      </c>
      <c r="H204" s="835" t="s">
        <v>2373</v>
      </c>
      <c r="I204" s="849">
        <v>9.0200004577636719</v>
      </c>
      <c r="J204" s="849">
        <v>100</v>
      </c>
      <c r="K204" s="850">
        <v>902</v>
      </c>
    </row>
    <row r="205" spans="1:11" ht="14.4" customHeight="1" x14ac:dyDescent="0.3">
      <c r="A205" s="831" t="s">
        <v>581</v>
      </c>
      <c r="B205" s="832" t="s">
        <v>582</v>
      </c>
      <c r="C205" s="835" t="s">
        <v>607</v>
      </c>
      <c r="D205" s="863" t="s">
        <v>608</v>
      </c>
      <c r="E205" s="835" t="s">
        <v>2150</v>
      </c>
      <c r="F205" s="863" t="s">
        <v>2151</v>
      </c>
      <c r="G205" s="835" t="s">
        <v>2258</v>
      </c>
      <c r="H205" s="835" t="s">
        <v>2259</v>
      </c>
      <c r="I205" s="849">
        <v>0.87999999523162842</v>
      </c>
      <c r="J205" s="849">
        <v>100</v>
      </c>
      <c r="K205" s="850">
        <v>88</v>
      </c>
    </row>
    <row r="206" spans="1:11" ht="14.4" customHeight="1" x14ac:dyDescent="0.3">
      <c r="A206" s="831" t="s">
        <v>581</v>
      </c>
      <c r="B206" s="832" t="s">
        <v>582</v>
      </c>
      <c r="C206" s="835" t="s">
        <v>607</v>
      </c>
      <c r="D206" s="863" t="s">
        <v>608</v>
      </c>
      <c r="E206" s="835" t="s">
        <v>2150</v>
      </c>
      <c r="F206" s="863" t="s">
        <v>2151</v>
      </c>
      <c r="G206" s="835" t="s">
        <v>2260</v>
      </c>
      <c r="H206" s="835" t="s">
        <v>2261</v>
      </c>
      <c r="I206" s="849">
        <v>3.0099999904632568</v>
      </c>
      <c r="J206" s="849">
        <v>100</v>
      </c>
      <c r="K206" s="850">
        <v>301</v>
      </c>
    </row>
    <row r="207" spans="1:11" ht="14.4" customHeight="1" x14ac:dyDescent="0.3">
      <c r="A207" s="831" t="s">
        <v>581</v>
      </c>
      <c r="B207" s="832" t="s">
        <v>582</v>
      </c>
      <c r="C207" s="835" t="s">
        <v>607</v>
      </c>
      <c r="D207" s="863" t="s">
        <v>608</v>
      </c>
      <c r="E207" s="835" t="s">
        <v>2150</v>
      </c>
      <c r="F207" s="863" t="s">
        <v>2151</v>
      </c>
      <c r="G207" s="835" t="s">
        <v>2264</v>
      </c>
      <c r="H207" s="835" t="s">
        <v>2265</v>
      </c>
      <c r="I207" s="849">
        <v>6.440000057220459</v>
      </c>
      <c r="J207" s="849">
        <v>300</v>
      </c>
      <c r="K207" s="850">
        <v>1932</v>
      </c>
    </row>
    <row r="208" spans="1:11" ht="14.4" customHeight="1" x14ac:dyDescent="0.3">
      <c r="A208" s="831" t="s">
        <v>581</v>
      </c>
      <c r="B208" s="832" t="s">
        <v>582</v>
      </c>
      <c r="C208" s="835" t="s">
        <v>607</v>
      </c>
      <c r="D208" s="863" t="s">
        <v>608</v>
      </c>
      <c r="E208" s="835" t="s">
        <v>2150</v>
      </c>
      <c r="F208" s="863" t="s">
        <v>2151</v>
      </c>
      <c r="G208" s="835" t="s">
        <v>2338</v>
      </c>
      <c r="H208" s="835" t="s">
        <v>2339</v>
      </c>
      <c r="I208" s="849">
        <v>22.139999389648438</v>
      </c>
      <c r="J208" s="849">
        <v>30</v>
      </c>
      <c r="K208" s="850">
        <v>664.20001220703125</v>
      </c>
    </row>
    <row r="209" spans="1:11" ht="14.4" customHeight="1" x14ac:dyDescent="0.3">
      <c r="A209" s="831" t="s">
        <v>581</v>
      </c>
      <c r="B209" s="832" t="s">
        <v>582</v>
      </c>
      <c r="C209" s="835" t="s">
        <v>607</v>
      </c>
      <c r="D209" s="863" t="s">
        <v>608</v>
      </c>
      <c r="E209" s="835" t="s">
        <v>2150</v>
      </c>
      <c r="F209" s="863" t="s">
        <v>2151</v>
      </c>
      <c r="G209" s="835" t="s">
        <v>2162</v>
      </c>
      <c r="H209" s="835" t="s">
        <v>2163</v>
      </c>
      <c r="I209" s="849">
        <v>38.090000152587891</v>
      </c>
      <c r="J209" s="849">
        <v>120</v>
      </c>
      <c r="K209" s="850">
        <v>4571.25</v>
      </c>
    </row>
    <row r="210" spans="1:11" ht="14.4" customHeight="1" x14ac:dyDescent="0.3">
      <c r="A210" s="831" t="s">
        <v>581</v>
      </c>
      <c r="B210" s="832" t="s">
        <v>582</v>
      </c>
      <c r="C210" s="835" t="s">
        <v>607</v>
      </c>
      <c r="D210" s="863" t="s">
        <v>608</v>
      </c>
      <c r="E210" s="835" t="s">
        <v>2150</v>
      </c>
      <c r="F210" s="863" t="s">
        <v>2151</v>
      </c>
      <c r="G210" s="835" t="s">
        <v>2270</v>
      </c>
      <c r="H210" s="835" t="s">
        <v>2271</v>
      </c>
      <c r="I210" s="849">
        <v>0.85000002384185791</v>
      </c>
      <c r="J210" s="849">
        <v>100</v>
      </c>
      <c r="K210" s="850">
        <v>85</v>
      </c>
    </row>
    <row r="211" spans="1:11" ht="14.4" customHeight="1" x14ac:dyDescent="0.3">
      <c r="A211" s="831" t="s">
        <v>581</v>
      </c>
      <c r="B211" s="832" t="s">
        <v>582</v>
      </c>
      <c r="C211" s="835" t="s">
        <v>607</v>
      </c>
      <c r="D211" s="863" t="s">
        <v>608</v>
      </c>
      <c r="E211" s="835" t="s">
        <v>2150</v>
      </c>
      <c r="F211" s="863" t="s">
        <v>2151</v>
      </c>
      <c r="G211" s="835" t="s">
        <v>2164</v>
      </c>
      <c r="H211" s="835" t="s">
        <v>2165</v>
      </c>
      <c r="I211" s="849">
        <v>1.5099999904632568</v>
      </c>
      <c r="J211" s="849">
        <v>50</v>
      </c>
      <c r="K211" s="850">
        <v>75.5</v>
      </c>
    </row>
    <row r="212" spans="1:11" ht="14.4" customHeight="1" x14ac:dyDescent="0.3">
      <c r="A212" s="831" t="s">
        <v>581</v>
      </c>
      <c r="B212" s="832" t="s">
        <v>582</v>
      </c>
      <c r="C212" s="835" t="s">
        <v>607</v>
      </c>
      <c r="D212" s="863" t="s">
        <v>608</v>
      </c>
      <c r="E212" s="835" t="s">
        <v>2150</v>
      </c>
      <c r="F212" s="863" t="s">
        <v>2151</v>
      </c>
      <c r="G212" s="835" t="s">
        <v>2272</v>
      </c>
      <c r="H212" s="835" t="s">
        <v>2273</v>
      </c>
      <c r="I212" s="849">
        <v>2.059999942779541</v>
      </c>
      <c r="J212" s="849">
        <v>100</v>
      </c>
      <c r="K212" s="850">
        <v>206</v>
      </c>
    </row>
    <row r="213" spans="1:11" ht="14.4" customHeight="1" x14ac:dyDescent="0.3">
      <c r="A213" s="831" t="s">
        <v>581</v>
      </c>
      <c r="B213" s="832" t="s">
        <v>582</v>
      </c>
      <c r="C213" s="835" t="s">
        <v>607</v>
      </c>
      <c r="D213" s="863" t="s">
        <v>608</v>
      </c>
      <c r="E213" s="835" t="s">
        <v>2150</v>
      </c>
      <c r="F213" s="863" t="s">
        <v>2151</v>
      </c>
      <c r="G213" s="835" t="s">
        <v>2374</v>
      </c>
      <c r="H213" s="835" t="s">
        <v>2375</v>
      </c>
      <c r="I213" s="849">
        <v>46</v>
      </c>
      <c r="J213" s="849">
        <v>9</v>
      </c>
      <c r="K213" s="850">
        <v>414</v>
      </c>
    </row>
    <row r="214" spans="1:11" ht="14.4" customHeight="1" x14ac:dyDescent="0.3">
      <c r="A214" s="831" t="s">
        <v>581</v>
      </c>
      <c r="B214" s="832" t="s">
        <v>582</v>
      </c>
      <c r="C214" s="835" t="s">
        <v>607</v>
      </c>
      <c r="D214" s="863" t="s">
        <v>608</v>
      </c>
      <c r="E214" s="835" t="s">
        <v>2150</v>
      </c>
      <c r="F214" s="863" t="s">
        <v>2151</v>
      </c>
      <c r="G214" s="835" t="s">
        <v>2168</v>
      </c>
      <c r="H214" s="835" t="s">
        <v>2169</v>
      </c>
      <c r="I214" s="849">
        <v>13.079999923706055</v>
      </c>
      <c r="J214" s="849">
        <v>96</v>
      </c>
      <c r="K214" s="850">
        <v>1255.6800537109375</v>
      </c>
    </row>
    <row r="215" spans="1:11" ht="14.4" customHeight="1" x14ac:dyDescent="0.3">
      <c r="A215" s="831" t="s">
        <v>581</v>
      </c>
      <c r="B215" s="832" t="s">
        <v>582</v>
      </c>
      <c r="C215" s="835" t="s">
        <v>607</v>
      </c>
      <c r="D215" s="863" t="s">
        <v>608</v>
      </c>
      <c r="E215" s="835" t="s">
        <v>2150</v>
      </c>
      <c r="F215" s="863" t="s">
        <v>2151</v>
      </c>
      <c r="G215" s="835" t="s">
        <v>2170</v>
      </c>
      <c r="H215" s="835" t="s">
        <v>2171</v>
      </c>
      <c r="I215" s="849">
        <v>10.525000095367432</v>
      </c>
      <c r="J215" s="849">
        <v>620</v>
      </c>
      <c r="K215" s="850">
        <v>6525.39990234375</v>
      </c>
    </row>
    <row r="216" spans="1:11" ht="14.4" customHeight="1" x14ac:dyDescent="0.3">
      <c r="A216" s="831" t="s">
        <v>581</v>
      </c>
      <c r="B216" s="832" t="s">
        <v>582</v>
      </c>
      <c r="C216" s="835" t="s">
        <v>607</v>
      </c>
      <c r="D216" s="863" t="s">
        <v>608</v>
      </c>
      <c r="E216" s="835" t="s">
        <v>2150</v>
      </c>
      <c r="F216" s="863" t="s">
        <v>2151</v>
      </c>
      <c r="G216" s="835" t="s">
        <v>2294</v>
      </c>
      <c r="H216" s="835" t="s">
        <v>2295</v>
      </c>
      <c r="I216" s="849">
        <v>16.100000381469727</v>
      </c>
      <c r="J216" s="849">
        <v>150</v>
      </c>
      <c r="K216" s="850">
        <v>2415</v>
      </c>
    </row>
    <row r="217" spans="1:11" ht="14.4" customHeight="1" x14ac:dyDescent="0.3">
      <c r="A217" s="831" t="s">
        <v>581</v>
      </c>
      <c r="B217" s="832" t="s">
        <v>582</v>
      </c>
      <c r="C217" s="835" t="s">
        <v>607</v>
      </c>
      <c r="D217" s="863" t="s">
        <v>608</v>
      </c>
      <c r="E217" s="835" t="s">
        <v>2150</v>
      </c>
      <c r="F217" s="863" t="s">
        <v>2151</v>
      </c>
      <c r="G217" s="835" t="s">
        <v>2296</v>
      </c>
      <c r="H217" s="835" t="s">
        <v>2297</v>
      </c>
      <c r="I217" s="849">
        <v>12.649999618530273</v>
      </c>
      <c r="J217" s="849">
        <v>180</v>
      </c>
      <c r="K217" s="850">
        <v>2277</v>
      </c>
    </row>
    <row r="218" spans="1:11" ht="14.4" customHeight="1" x14ac:dyDescent="0.3">
      <c r="A218" s="831" t="s">
        <v>581</v>
      </c>
      <c r="B218" s="832" t="s">
        <v>582</v>
      </c>
      <c r="C218" s="835" t="s">
        <v>607</v>
      </c>
      <c r="D218" s="863" t="s">
        <v>608</v>
      </c>
      <c r="E218" s="835" t="s">
        <v>2150</v>
      </c>
      <c r="F218" s="863" t="s">
        <v>2151</v>
      </c>
      <c r="G218" s="835" t="s">
        <v>2376</v>
      </c>
      <c r="H218" s="835" t="s">
        <v>2377</v>
      </c>
      <c r="I218" s="849">
        <v>11.5</v>
      </c>
      <c r="J218" s="849">
        <v>15</v>
      </c>
      <c r="K218" s="850">
        <v>172.5</v>
      </c>
    </row>
    <row r="219" spans="1:11" ht="14.4" customHeight="1" x14ac:dyDescent="0.3">
      <c r="A219" s="831" t="s">
        <v>581</v>
      </c>
      <c r="B219" s="832" t="s">
        <v>582</v>
      </c>
      <c r="C219" s="835" t="s">
        <v>607</v>
      </c>
      <c r="D219" s="863" t="s">
        <v>608</v>
      </c>
      <c r="E219" s="835" t="s">
        <v>2150</v>
      </c>
      <c r="F219" s="863" t="s">
        <v>2151</v>
      </c>
      <c r="G219" s="835" t="s">
        <v>2176</v>
      </c>
      <c r="H219" s="835" t="s">
        <v>2177</v>
      </c>
      <c r="I219" s="849">
        <v>0.6600000262260437</v>
      </c>
      <c r="J219" s="849">
        <v>2000</v>
      </c>
      <c r="K219" s="850">
        <v>1320</v>
      </c>
    </row>
    <row r="220" spans="1:11" ht="14.4" customHeight="1" x14ac:dyDescent="0.3">
      <c r="A220" s="831" t="s">
        <v>581</v>
      </c>
      <c r="B220" s="832" t="s">
        <v>582</v>
      </c>
      <c r="C220" s="835" t="s">
        <v>607</v>
      </c>
      <c r="D220" s="863" t="s">
        <v>608</v>
      </c>
      <c r="E220" s="835" t="s">
        <v>2150</v>
      </c>
      <c r="F220" s="863" t="s">
        <v>2151</v>
      </c>
      <c r="G220" s="835" t="s">
        <v>2178</v>
      </c>
      <c r="H220" s="835" t="s">
        <v>2179</v>
      </c>
      <c r="I220" s="849">
        <v>260.29000854492188</v>
      </c>
      <c r="J220" s="849">
        <v>1</v>
      </c>
      <c r="K220" s="850">
        <v>260.29000854492188</v>
      </c>
    </row>
    <row r="221" spans="1:11" ht="14.4" customHeight="1" x14ac:dyDescent="0.3">
      <c r="A221" s="831" t="s">
        <v>581</v>
      </c>
      <c r="B221" s="832" t="s">
        <v>582</v>
      </c>
      <c r="C221" s="835" t="s">
        <v>607</v>
      </c>
      <c r="D221" s="863" t="s">
        <v>608</v>
      </c>
      <c r="E221" s="835" t="s">
        <v>2180</v>
      </c>
      <c r="F221" s="863" t="s">
        <v>2181</v>
      </c>
      <c r="G221" s="835" t="s">
        <v>2378</v>
      </c>
      <c r="H221" s="835" t="s">
        <v>2379</v>
      </c>
      <c r="I221" s="849">
        <v>47.189998626708984</v>
      </c>
      <c r="J221" s="849">
        <v>160</v>
      </c>
      <c r="K221" s="850">
        <v>7550.39990234375</v>
      </c>
    </row>
    <row r="222" spans="1:11" ht="14.4" customHeight="1" x14ac:dyDescent="0.3">
      <c r="A222" s="831" t="s">
        <v>581</v>
      </c>
      <c r="B222" s="832" t="s">
        <v>582</v>
      </c>
      <c r="C222" s="835" t="s">
        <v>607</v>
      </c>
      <c r="D222" s="863" t="s">
        <v>608</v>
      </c>
      <c r="E222" s="835" t="s">
        <v>2180</v>
      </c>
      <c r="F222" s="863" t="s">
        <v>2181</v>
      </c>
      <c r="G222" s="835" t="s">
        <v>2380</v>
      </c>
      <c r="H222" s="835" t="s">
        <v>2381</v>
      </c>
      <c r="I222" s="849">
        <v>2.9050000905990601</v>
      </c>
      <c r="J222" s="849">
        <v>200</v>
      </c>
      <c r="K222" s="850">
        <v>581</v>
      </c>
    </row>
    <row r="223" spans="1:11" ht="14.4" customHeight="1" x14ac:dyDescent="0.3">
      <c r="A223" s="831" t="s">
        <v>581</v>
      </c>
      <c r="B223" s="832" t="s">
        <v>582</v>
      </c>
      <c r="C223" s="835" t="s">
        <v>607</v>
      </c>
      <c r="D223" s="863" t="s">
        <v>608</v>
      </c>
      <c r="E223" s="835" t="s">
        <v>2180</v>
      </c>
      <c r="F223" s="863" t="s">
        <v>2181</v>
      </c>
      <c r="G223" s="835" t="s">
        <v>2182</v>
      </c>
      <c r="H223" s="835" t="s">
        <v>2183</v>
      </c>
      <c r="I223" s="849">
        <v>9.9999997764825821E-3</v>
      </c>
      <c r="J223" s="849">
        <v>800</v>
      </c>
      <c r="K223" s="850">
        <v>8</v>
      </c>
    </row>
    <row r="224" spans="1:11" ht="14.4" customHeight="1" x14ac:dyDescent="0.3">
      <c r="A224" s="831" t="s">
        <v>581</v>
      </c>
      <c r="B224" s="832" t="s">
        <v>582</v>
      </c>
      <c r="C224" s="835" t="s">
        <v>607</v>
      </c>
      <c r="D224" s="863" t="s">
        <v>608</v>
      </c>
      <c r="E224" s="835" t="s">
        <v>2180</v>
      </c>
      <c r="F224" s="863" t="s">
        <v>2181</v>
      </c>
      <c r="G224" s="835" t="s">
        <v>2382</v>
      </c>
      <c r="H224" s="835" t="s">
        <v>2383</v>
      </c>
      <c r="I224" s="849">
        <v>1.690000057220459</v>
      </c>
      <c r="J224" s="849">
        <v>800</v>
      </c>
      <c r="K224" s="850">
        <v>1352</v>
      </c>
    </row>
    <row r="225" spans="1:11" ht="14.4" customHeight="1" x14ac:dyDescent="0.3">
      <c r="A225" s="831" t="s">
        <v>581</v>
      </c>
      <c r="B225" s="832" t="s">
        <v>582</v>
      </c>
      <c r="C225" s="835" t="s">
        <v>607</v>
      </c>
      <c r="D225" s="863" t="s">
        <v>608</v>
      </c>
      <c r="E225" s="835" t="s">
        <v>2180</v>
      </c>
      <c r="F225" s="863" t="s">
        <v>2181</v>
      </c>
      <c r="G225" s="835" t="s">
        <v>2384</v>
      </c>
      <c r="H225" s="835" t="s">
        <v>2385</v>
      </c>
      <c r="I225" s="849">
        <v>11.25</v>
      </c>
      <c r="J225" s="849">
        <v>25</v>
      </c>
      <c r="K225" s="850">
        <v>281.32998657226562</v>
      </c>
    </row>
    <row r="226" spans="1:11" ht="14.4" customHeight="1" x14ac:dyDescent="0.3">
      <c r="A226" s="831" t="s">
        <v>581</v>
      </c>
      <c r="B226" s="832" t="s">
        <v>582</v>
      </c>
      <c r="C226" s="835" t="s">
        <v>607</v>
      </c>
      <c r="D226" s="863" t="s">
        <v>608</v>
      </c>
      <c r="E226" s="835" t="s">
        <v>2180</v>
      </c>
      <c r="F226" s="863" t="s">
        <v>2181</v>
      </c>
      <c r="G226" s="835" t="s">
        <v>2302</v>
      </c>
      <c r="H226" s="835" t="s">
        <v>2303</v>
      </c>
      <c r="I226" s="849">
        <v>11.144999980926514</v>
      </c>
      <c r="J226" s="849">
        <v>100</v>
      </c>
      <c r="K226" s="850">
        <v>1114.5</v>
      </c>
    </row>
    <row r="227" spans="1:11" ht="14.4" customHeight="1" x14ac:dyDescent="0.3">
      <c r="A227" s="831" t="s">
        <v>581</v>
      </c>
      <c r="B227" s="832" t="s">
        <v>582</v>
      </c>
      <c r="C227" s="835" t="s">
        <v>607</v>
      </c>
      <c r="D227" s="863" t="s">
        <v>608</v>
      </c>
      <c r="E227" s="835" t="s">
        <v>2180</v>
      </c>
      <c r="F227" s="863" t="s">
        <v>2181</v>
      </c>
      <c r="G227" s="835" t="s">
        <v>2386</v>
      </c>
      <c r="H227" s="835" t="s">
        <v>2387</v>
      </c>
      <c r="I227" s="849">
        <v>5.4449999332427979</v>
      </c>
      <c r="J227" s="849">
        <v>400</v>
      </c>
      <c r="K227" s="850">
        <v>2178</v>
      </c>
    </row>
    <row r="228" spans="1:11" ht="14.4" customHeight="1" x14ac:dyDescent="0.3">
      <c r="A228" s="831" t="s">
        <v>581</v>
      </c>
      <c r="B228" s="832" t="s">
        <v>582</v>
      </c>
      <c r="C228" s="835" t="s">
        <v>607</v>
      </c>
      <c r="D228" s="863" t="s">
        <v>608</v>
      </c>
      <c r="E228" s="835" t="s">
        <v>2180</v>
      </c>
      <c r="F228" s="863" t="s">
        <v>2181</v>
      </c>
      <c r="G228" s="835" t="s">
        <v>2186</v>
      </c>
      <c r="H228" s="835" t="s">
        <v>2187</v>
      </c>
      <c r="I228" s="849">
        <v>3.3900001049041748</v>
      </c>
      <c r="J228" s="849">
        <v>200</v>
      </c>
      <c r="K228" s="850">
        <v>678</v>
      </c>
    </row>
    <row r="229" spans="1:11" ht="14.4" customHeight="1" x14ac:dyDescent="0.3">
      <c r="A229" s="831" t="s">
        <v>581</v>
      </c>
      <c r="B229" s="832" t="s">
        <v>582</v>
      </c>
      <c r="C229" s="835" t="s">
        <v>607</v>
      </c>
      <c r="D229" s="863" t="s">
        <v>608</v>
      </c>
      <c r="E229" s="835" t="s">
        <v>2180</v>
      </c>
      <c r="F229" s="863" t="s">
        <v>2181</v>
      </c>
      <c r="G229" s="835" t="s">
        <v>2388</v>
      </c>
      <c r="H229" s="835" t="s">
        <v>2389</v>
      </c>
      <c r="I229" s="849">
        <v>13.199999809265137</v>
      </c>
      <c r="J229" s="849">
        <v>10</v>
      </c>
      <c r="K229" s="850">
        <v>132</v>
      </c>
    </row>
    <row r="230" spans="1:11" ht="14.4" customHeight="1" x14ac:dyDescent="0.3">
      <c r="A230" s="831" t="s">
        <v>581</v>
      </c>
      <c r="B230" s="832" t="s">
        <v>582</v>
      </c>
      <c r="C230" s="835" t="s">
        <v>607</v>
      </c>
      <c r="D230" s="863" t="s">
        <v>608</v>
      </c>
      <c r="E230" s="835" t="s">
        <v>2180</v>
      </c>
      <c r="F230" s="863" t="s">
        <v>2181</v>
      </c>
      <c r="G230" s="835" t="s">
        <v>2194</v>
      </c>
      <c r="H230" s="835" t="s">
        <v>2195</v>
      </c>
      <c r="I230" s="849">
        <v>13.199999809265137</v>
      </c>
      <c r="J230" s="849">
        <v>10</v>
      </c>
      <c r="K230" s="850">
        <v>132</v>
      </c>
    </row>
    <row r="231" spans="1:11" ht="14.4" customHeight="1" x14ac:dyDescent="0.3">
      <c r="A231" s="831" t="s">
        <v>581</v>
      </c>
      <c r="B231" s="832" t="s">
        <v>582</v>
      </c>
      <c r="C231" s="835" t="s">
        <v>607</v>
      </c>
      <c r="D231" s="863" t="s">
        <v>608</v>
      </c>
      <c r="E231" s="835" t="s">
        <v>2180</v>
      </c>
      <c r="F231" s="863" t="s">
        <v>2181</v>
      </c>
      <c r="G231" s="835" t="s">
        <v>2390</v>
      </c>
      <c r="H231" s="835" t="s">
        <v>2391</v>
      </c>
      <c r="I231" s="849">
        <v>4.0300002098083496</v>
      </c>
      <c r="J231" s="849">
        <v>400</v>
      </c>
      <c r="K231" s="850">
        <v>1612</v>
      </c>
    </row>
    <row r="232" spans="1:11" ht="14.4" customHeight="1" x14ac:dyDescent="0.3">
      <c r="A232" s="831" t="s">
        <v>581</v>
      </c>
      <c r="B232" s="832" t="s">
        <v>582</v>
      </c>
      <c r="C232" s="835" t="s">
        <v>607</v>
      </c>
      <c r="D232" s="863" t="s">
        <v>608</v>
      </c>
      <c r="E232" s="835" t="s">
        <v>2180</v>
      </c>
      <c r="F232" s="863" t="s">
        <v>2181</v>
      </c>
      <c r="G232" s="835" t="s">
        <v>2200</v>
      </c>
      <c r="H232" s="835" t="s">
        <v>2201</v>
      </c>
      <c r="I232" s="849">
        <v>9.4399995803833008</v>
      </c>
      <c r="J232" s="849">
        <v>100</v>
      </c>
      <c r="K232" s="850">
        <v>944</v>
      </c>
    </row>
    <row r="233" spans="1:11" ht="14.4" customHeight="1" x14ac:dyDescent="0.3">
      <c r="A233" s="831" t="s">
        <v>581</v>
      </c>
      <c r="B233" s="832" t="s">
        <v>582</v>
      </c>
      <c r="C233" s="835" t="s">
        <v>607</v>
      </c>
      <c r="D233" s="863" t="s">
        <v>608</v>
      </c>
      <c r="E233" s="835" t="s">
        <v>2180</v>
      </c>
      <c r="F233" s="863" t="s">
        <v>2181</v>
      </c>
      <c r="G233" s="835" t="s">
        <v>2392</v>
      </c>
      <c r="H233" s="835" t="s">
        <v>2393</v>
      </c>
      <c r="I233" s="849">
        <v>3.1500000953674316</v>
      </c>
      <c r="J233" s="849">
        <v>30</v>
      </c>
      <c r="K233" s="850">
        <v>94.5</v>
      </c>
    </row>
    <row r="234" spans="1:11" ht="14.4" customHeight="1" x14ac:dyDescent="0.3">
      <c r="A234" s="831" t="s">
        <v>581</v>
      </c>
      <c r="B234" s="832" t="s">
        <v>582</v>
      </c>
      <c r="C234" s="835" t="s">
        <v>607</v>
      </c>
      <c r="D234" s="863" t="s">
        <v>608</v>
      </c>
      <c r="E234" s="835" t="s">
        <v>2180</v>
      </c>
      <c r="F234" s="863" t="s">
        <v>2181</v>
      </c>
      <c r="G234" s="835" t="s">
        <v>2304</v>
      </c>
      <c r="H234" s="835" t="s">
        <v>2305</v>
      </c>
      <c r="I234" s="849">
        <v>32.305000305175781</v>
      </c>
      <c r="J234" s="849">
        <v>100</v>
      </c>
      <c r="K234" s="850">
        <v>3230.5</v>
      </c>
    </row>
    <row r="235" spans="1:11" ht="14.4" customHeight="1" x14ac:dyDescent="0.3">
      <c r="A235" s="831" t="s">
        <v>581</v>
      </c>
      <c r="B235" s="832" t="s">
        <v>582</v>
      </c>
      <c r="C235" s="835" t="s">
        <v>607</v>
      </c>
      <c r="D235" s="863" t="s">
        <v>608</v>
      </c>
      <c r="E235" s="835" t="s">
        <v>2180</v>
      </c>
      <c r="F235" s="863" t="s">
        <v>2181</v>
      </c>
      <c r="G235" s="835" t="s">
        <v>2202</v>
      </c>
      <c r="H235" s="835" t="s">
        <v>2203</v>
      </c>
      <c r="I235" s="849">
        <v>2.4600000381469727</v>
      </c>
      <c r="J235" s="849">
        <v>400</v>
      </c>
      <c r="K235" s="850">
        <v>984</v>
      </c>
    </row>
    <row r="236" spans="1:11" ht="14.4" customHeight="1" x14ac:dyDescent="0.3">
      <c r="A236" s="831" t="s">
        <v>581</v>
      </c>
      <c r="B236" s="832" t="s">
        <v>582</v>
      </c>
      <c r="C236" s="835" t="s">
        <v>607</v>
      </c>
      <c r="D236" s="863" t="s">
        <v>608</v>
      </c>
      <c r="E236" s="835" t="s">
        <v>2180</v>
      </c>
      <c r="F236" s="863" t="s">
        <v>2181</v>
      </c>
      <c r="G236" s="835" t="s">
        <v>2204</v>
      </c>
      <c r="H236" s="835" t="s">
        <v>2205</v>
      </c>
      <c r="I236" s="849">
        <v>11.734999656677246</v>
      </c>
      <c r="J236" s="849">
        <v>60</v>
      </c>
      <c r="K236" s="850">
        <v>704.10000610351562</v>
      </c>
    </row>
    <row r="237" spans="1:11" ht="14.4" customHeight="1" x14ac:dyDescent="0.3">
      <c r="A237" s="831" t="s">
        <v>581</v>
      </c>
      <c r="B237" s="832" t="s">
        <v>582</v>
      </c>
      <c r="C237" s="835" t="s">
        <v>607</v>
      </c>
      <c r="D237" s="863" t="s">
        <v>608</v>
      </c>
      <c r="E237" s="835" t="s">
        <v>2180</v>
      </c>
      <c r="F237" s="863" t="s">
        <v>2181</v>
      </c>
      <c r="G237" s="835" t="s">
        <v>2206</v>
      </c>
      <c r="H237" s="835" t="s">
        <v>2207</v>
      </c>
      <c r="I237" s="849">
        <v>25.530000686645508</v>
      </c>
      <c r="J237" s="849">
        <v>30</v>
      </c>
      <c r="K237" s="850">
        <v>765.9000244140625</v>
      </c>
    </row>
    <row r="238" spans="1:11" ht="14.4" customHeight="1" x14ac:dyDescent="0.3">
      <c r="A238" s="831" t="s">
        <v>581</v>
      </c>
      <c r="B238" s="832" t="s">
        <v>582</v>
      </c>
      <c r="C238" s="835" t="s">
        <v>607</v>
      </c>
      <c r="D238" s="863" t="s">
        <v>608</v>
      </c>
      <c r="E238" s="835" t="s">
        <v>2180</v>
      </c>
      <c r="F238" s="863" t="s">
        <v>2181</v>
      </c>
      <c r="G238" s="835" t="s">
        <v>2306</v>
      </c>
      <c r="H238" s="835" t="s">
        <v>2307</v>
      </c>
      <c r="I238" s="849">
        <v>5.3299999237060547</v>
      </c>
      <c r="J238" s="849">
        <v>100</v>
      </c>
      <c r="K238" s="850">
        <v>533</v>
      </c>
    </row>
    <row r="239" spans="1:11" ht="14.4" customHeight="1" x14ac:dyDescent="0.3">
      <c r="A239" s="831" t="s">
        <v>581</v>
      </c>
      <c r="B239" s="832" t="s">
        <v>582</v>
      </c>
      <c r="C239" s="835" t="s">
        <v>607</v>
      </c>
      <c r="D239" s="863" t="s">
        <v>608</v>
      </c>
      <c r="E239" s="835" t="s">
        <v>2180</v>
      </c>
      <c r="F239" s="863" t="s">
        <v>2181</v>
      </c>
      <c r="G239" s="835" t="s">
        <v>2394</v>
      </c>
      <c r="H239" s="835" t="s">
        <v>2395</v>
      </c>
      <c r="I239" s="849">
        <v>459.79998779296875</v>
      </c>
      <c r="J239" s="849">
        <v>3</v>
      </c>
      <c r="K239" s="850">
        <v>1379.4000244140625</v>
      </c>
    </row>
    <row r="240" spans="1:11" ht="14.4" customHeight="1" x14ac:dyDescent="0.3">
      <c r="A240" s="831" t="s">
        <v>581</v>
      </c>
      <c r="B240" s="832" t="s">
        <v>582</v>
      </c>
      <c r="C240" s="835" t="s">
        <v>607</v>
      </c>
      <c r="D240" s="863" t="s">
        <v>608</v>
      </c>
      <c r="E240" s="835" t="s">
        <v>2180</v>
      </c>
      <c r="F240" s="863" t="s">
        <v>2181</v>
      </c>
      <c r="G240" s="835" t="s">
        <v>2212</v>
      </c>
      <c r="H240" s="835" t="s">
        <v>2213</v>
      </c>
      <c r="I240" s="849">
        <v>9.1999998092651367</v>
      </c>
      <c r="J240" s="849">
        <v>350</v>
      </c>
      <c r="K240" s="850">
        <v>3220</v>
      </c>
    </row>
    <row r="241" spans="1:11" ht="14.4" customHeight="1" x14ac:dyDescent="0.3">
      <c r="A241" s="831" t="s">
        <v>581</v>
      </c>
      <c r="B241" s="832" t="s">
        <v>582</v>
      </c>
      <c r="C241" s="835" t="s">
        <v>607</v>
      </c>
      <c r="D241" s="863" t="s">
        <v>608</v>
      </c>
      <c r="E241" s="835" t="s">
        <v>2180</v>
      </c>
      <c r="F241" s="863" t="s">
        <v>2181</v>
      </c>
      <c r="G241" s="835" t="s">
        <v>2396</v>
      </c>
      <c r="H241" s="835" t="s">
        <v>2397</v>
      </c>
      <c r="I241" s="849">
        <v>172.5</v>
      </c>
      <c r="J241" s="849">
        <v>1</v>
      </c>
      <c r="K241" s="850">
        <v>172.5</v>
      </c>
    </row>
    <row r="242" spans="1:11" ht="14.4" customHeight="1" x14ac:dyDescent="0.3">
      <c r="A242" s="831" t="s">
        <v>581</v>
      </c>
      <c r="B242" s="832" t="s">
        <v>582</v>
      </c>
      <c r="C242" s="835" t="s">
        <v>607</v>
      </c>
      <c r="D242" s="863" t="s">
        <v>608</v>
      </c>
      <c r="E242" s="835" t="s">
        <v>2180</v>
      </c>
      <c r="F242" s="863" t="s">
        <v>2181</v>
      </c>
      <c r="G242" s="835" t="s">
        <v>2216</v>
      </c>
      <c r="H242" s="835" t="s">
        <v>2217</v>
      </c>
      <c r="I242" s="849">
        <v>6.1749999523162842</v>
      </c>
      <c r="J242" s="849">
        <v>250</v>
      </c>
      <c r="K242" s="850">
        <v>1544</v>
      </c>
    </row>
    <row r="243" spans="1:11" ht="14.4" customHeight="1" x14ac:dyDescent="0.3">
      <c r="A243" s="831" t="s">
        <v>581</v>
      </c>
      <c r="B243" s="832" t="s">
        <v>582</v>
      </c>
      <c r="C243" s="835" t="s">
        <v>607</v>
      </c>
      <c r="D243" s="863" t="s">
        <v>608</v>
      </c>
      <c r="E243" s="835" t="s">
        <v>2180</v>
      </c>
      <c r="F243" s="863" t="s">
        <v>2181</v>
      </c>
      <c r="G243" s="835" t="s">
        <v>2218</v>
      </c>
      <c r="H243" s="835" t="s">
        <v>2219</v>
      </c>
      <c r="I243" s="849">
        <v>34.509998321533203</v>
      </c>
      <c r="J243" s="849">
        <v>20</v>
      </c>
      <c r="K243" s="850">
        <v>690.20001220703125</v>
      </c>
    </row>
    <row r="244" spans="1:11" ht="14.4" customHeight="1" x14ac:dyDescent="0.3">
      <c r="A244" s="831" t="s">
        <v>581</v>
      </c>
      <c r="B244" s="832" t="s">
        <v>582</v>
      </c>
      <c r="C244" s="835" t="s">
        <v>607</v>
      </c>
      <c r="D244" s="863" t="s">
        <v>608</v>
      </c>
      <c r="E244" s="835" t="s">
        <v>2180</v>
      </c>
      <c r="F244" s="863" t="s">
        <v>2181</v>
      </c>
      <c r="G244" s="835" t="s">
        <v>2398</v>
      </c>
      <c r="H244" s="835" t="s">
        <v>2399</v>
      </c>
      <c r="I244" s="849">
        <v>138.00999450683594</v>
      </c>
      <c r="J244" s="849">
        <v>16</v>
      </c>
      <c r="K244" s="850">
        <v>2208.14990234375</v>
      </c>
    </row>
    <row r="245" spans="1:11" ht="14.4" customHeight="1" x14ac:dyDescent="0.3">
      <c r="A245" s="831" t="s">
        <v>581</v>
      </c>
      <c r="B245" s="832" t="s">
        <v>582</v>
      </c>
      <c r="C245" s="835" t="s">
        <v>607</v>
      </c>
      <c r="D245" s="863" t="s">
        <v>608</v>
      </c>
      <c r="E245" s="835" t="s">
        <v>2180</v>
      </c>
      <c r="F245" s="863" t="s">
        <v>2181</v>
      </c>
      <c r="G245" s="835" t="s">
        <v>2400</v>
      </c>
      <c r="H245" s="835" t="s">
        <v>2401</v>
      </c>
      <c r="I245" s="849">
        <v>6.6500000953674316</v>
      </c>
      <c r="J245" s="849">
        <v>5</v>
      </c>
      <c r="K245" s="850">
        <v>33.25</v>
      </c>
    </row>
    <row r="246" spans="1:11" ht="14.4" customHeight="1" x14ac:dyDescent="0.3">
      <c r="A246" s="831" t="s">
        <v>581</v>
      </c>
      <c r="B246" s="832" t="s">
        <v>582</v>
      </c>
      <c r="C246" s="835" t="s">
        <v>607</v>
      </c>
      <c r="D246" s="863" t="s">
        <v>608</v>
      </c>
      <c r="E246" s="835" t="s">
        <v>2180</v>
      </c>
      <c r="F246" s="863" t="s">
        <v>2181</v>
      </c>
      <c r="G246" s="835" t="s">
        <v>2402</v>
      </c>
      <c r="H246" s="835" t="s">
        <v>2403</v>
      </c>
      <c r="I246" s="849">
        <v>6.6599998474121094</v>
      </c>
      <c r="J246" s="849">
        <v>10</v>
      </c>
      <c r="K246" s="850">
        <v>66.599998474121094</v>
      </c>
    </row>
    <row r="247" spans="1:11" ht="14.4" customHeight="1" x14ac:dyDescent="0.3">
      <c r="A247" s="831" t="s">
        <v>581</v>
      </c>
      <c r="B247" s="832" t="s">
        <v>582</v>
      </c>
      <c r="C247" s="835" t="s">
        <v>607</v>
      </c>
      <c r="D247" s="863" t="s">
        <v>608</v>
      </c>
      <c r="E247" s="835" t="s">
        <v>2180</v>
      </c>
      <c r="F247" s="863" t="s">
        <v>2181</v>
      </c>
      <c r="G247" s="835" t="s">
        <v>2404</v>
      </c>
      <c r="H247" s="835" t="s">
        <v>2405</v>
      </c>
      <c r="I247" s="849">
        <v>6.6500000953674316</v>
      </c>
      <c r="J247" s="849">
        <v>10</v>
      </c>
      <c r="K247" s="850">
        <v>66.5</v>
      </c>
    </row>
    <row r="248" spans="1:11" ht="14.4" customHeight="1" x14ac:dyDescent="0.3">
      <c r="A248" s="831" t="s">
        <v>581</v>
      </c>
      <c r="B248" s="832" t="s">
        <v>582</v>
      </c>
      <c r="C248" s="835" t="s">
        <v>607</v>
      </c>
      <c r="D248" s="863" t="s">
        <v>608</v>
      </c>
      <c r="E248" s="835" t="s">
        <v>2180</v>
      </c>
      <c r="F248" s="863" t="s">
        <v>2181</v>
      </c>
      <c r="G248" s="835" t="s">
        <v>2406</v>
      </c>
      <c r="H248" s="835" t="s">
        <v>2407</v>
      </c>
      <c r="I248" s="849">
        <v>6.7199997901916504</v>
      </c>
      <c r="J248" s="849">
        <v>5</v>
      </c>
      <c r="K248" s="850">
        <v>33.599998474121094</v>
      </c>
    </row>
    <row r="249" spans="1:11" ht="14.4" customHeight="1" x14ac:dyDescent="0.3">
      <c r="A249" s="831" t="s">
        <v>581</v>
      </c>
      <c r="B249" s="832" t="s">
        <v>582</v>
      </c>
      <c r="C249" s="835" t="s">
        <v>607</v>
      </c>
      <c r="D249" s="863" t="s">
        <v>608</v>
      </c>
      <c r="E249" s="835" t="s">
        <v>2180</v>
      </c>
      <c r="F249" s="863" t="s">
        <v>2181</v>
      </c>
      <c r="G249" s="835" t="s">
        <v>2408</v>
      </c>
      <c r="H249" s="835" t="s">
        <v>2409</v>
      </c>
      <c r="I249" s="849">
        <v>148.71000671386719</v>
      </c>
      <c r="J249" s="849">
        <v>5</v>
      </c>
      <c r="K249" s="850">
        <v>743.54998779296875</v>
      </c>
    </row>
    <row r="250" spans="1:11" ht="14.4" customHeight="1" x14ac:dyDescent="0.3">
      <c r="A250" s="831" t="s">
        <v>581</v>
      </c>
      <c r="B250" s="832" t="s">
        <v>582</v>
      </c>
      <c r="C250" s="835" t="s">
        <v>607</v>
      </c>
      <c r="D250" s="863" t="s">
        <v>608</v>
      </c>
      <c r="E250" s="835" t="s">
        <v>2180</v>
      </c>
      <c r="F250" s="863" t="s">
        <v>2181</v>
      </c>
      <c r="G250" s="835" t="s">
        <v>2220</v>
      </c>
      <c r="H250" s="835" t="s">
        <v>2221</v>
      </c>
      <c r="I250" s="849">
        <v>1.0900000333786011</v>
      </c>
      <c r="J250" s="849">
        <v>900</v>
      </c>
      <c r="K250" s="850">
        <v>981</v>
      </c>
    </row>
    <row r="251" spans="1:11" ht="14.4" customHeight="1" x14ac:dyDescent="0.3">
      <c r="A251" s="831" t="s">
        <v>581</v>
      </c>
      <c r="B251" s="832" t="s">
        <v>582</v>
      </c>
      <c r="C251" s="835" t="s">
        <v>607</v>
      </c>
      <c r="D251" s="863" t="s">
        <v>608</v>
      </c>
      <c r="E251" s="835" t="s">
        <v>2180</v>
      </c>
      <c r="F251" s="863" t="s">
        <v>2181</v>
      </c>
      <c r="G251" s="835" t="s">
        <v>2308</v>
      </c>
      <c r="H251" s="835" t="s">
        <v>2309</v>
      </c>
      <c r="I251" s="849">
        <v>0.4699999988079071</v>
      </c>
      <c r="J251" s="849">
        <v>200</v>
      </c>
      <c r="K251" s="850">
        <v>94</v>
      </c>
    </row>
    <row r="252" spans="1:11" ht="14.4" customHeight="1" x14ac:dyDescent="0.3">
      <c r="A252" s="831" t="s">
        <v>581</v>
      </c>
      <c r="B252" s="832" t="s">
        <v>582</v>
      </c>
      <c r="C252" s="835" t="s">
        <v>607</v>
      </c>
      <c r="D252" s="863" t="s">
        <v>608</v>
      </c>
      <c r="E252" s="835" t="s">
        <v>2180</v>
      </c>
      <c r="F252" s="863" t="s">
        <v>2181</v>
      </c>
      <c r="G252" s="835" t="s">
        <v>2348</v>
      </c>
      <c r="H252" s="835" t="s">
        <v>2349</v>
      </c>
      <c r="I252" s="849">
        <v>1.6749999523162842</v>
      </c>
      <c r="J252" s="849">
        <v>200</v>
      </c>
      <c r="K252" s="850">
        <v>335</v>
      </c>
    </row>
    <row r="253" spans="1:11" ht="14.4" customHeight="1" x14ac:dyDescent="0.3">
      <c r="A253" s="831" t="s">
        <v>581</v>
      </c>
      <c r="B253" s="832" t="s">
        <v>582</v>
      </c>
      <c r="C253" s="835" t="s">
        <v>607</v>
      </c>
      <c r="D253" s="863" t="s">
        <v>608</v>
      </c>
      <c r="E253" s="835" t="s">
        <v>2180</v>
      </c>
      <c r="F253" s="863" t="s">
        <v>2181</v>
      </c>
      <c r="G253" s="835" t="s">
        <v>2222</v>
      </c>
      <c r="H253" s="835" t="s">
        <v>2223</v>
      </c>
      <c r="I253" s="849">
        <v>0.67000001668930054</v>
      </c>
      <c r="J253" s="849">
        <v>1600</v>
      </c>
      <c r="K253" s="850">
        <v>1072</v>
      </c>
    </row>
    <row r="254" spans="1:11" ht="14.4" customHeight="1" x14ac:dyDescent="0.3">
      <c r="A254" s="831" t="s">
        <v>581</v>
      </c>
      <c r="B254" s="832" t="s">
        <v>582</v>
      </c>
      <c r="C254" s="835" t="s">
        <v>607</v>
      </c>
      <c r="D254" s="863" t="s">
        <v>608</v>
      </c>
      <c r="E254" s="835" t="s">
        <v>2180</v>
      </c>
      <c r="F254" s="863" t="s">
        <v>2181</v>
      </c>
      <c r="G254" s="835" t="s">
        <v>2410</v>
      </c>
      <c r="H254" s="835" t="s">
        <v>2411</v>
      </c>
      <c r="I254" s="849">
        <v>1.5499999523162842</v>
      </c>
      <c r="J254" s="849">
        <v>200</v>
      </c>
      <c r="K254" s="850">
        <v>310</v>
      </c>
    </row>
    <row r="255" spans="1:11" ht="14.4" customHeight="1" x14ac:dyDescent="0.3">
      <c r="A255" s="831" t="s">
        <v>581</v>
      </c>
      <c r="B255" s="832" t="s">
        <v>582</v>
      </c>
      <c r="C255" s="835" t="s">
        <v>607</v>
      </c>
      <c r="D255" s="863" t="s">
        <v>608</v>
      </c>
      <c r="E255" s="835" t="s">
        <v>2180</v>
      </c>
      <c r="F255" s="863" t="s">
        <v>2181</v>
      </c>
      <c r="G255" s="835" t="s">
        <v>2412</v>
      </c>
      <c r="H255" s="835" t="s">
        <v>2413</v>
      </c>
      <c r="I255" s="849">
        <v>25.409999847412109</v>
      </c>
      <c r="J255" s="849">
        <v>10</v>
      </c>
      <c r="K255" s="850">
        <v>254.10000610351563</v>
      </c>
    </row>
    <row r="256" spans="1:11" ht="14.4" customHeight="1" x14ac:dyDescent="0.3">
      <c r="A256" s="831" t="s">
        <v>581</v>
      </c>
      <c r="B256" s="832" t="s">
        <v>582</v>
      </c>
      <c r="C256" s="835" t="s">
        <v>607</v>
      </c>
      <c r="D256" s="863" t="s">
        <v>608</v>
      </c>
      <c r="E256" s="835" t="s">
        <v>2180</v>
      </c>
      <c r="F256" s="863" t="s">
        <v>2181</v>
      </c>
      <c r="G256" s="835" t="s">
        <v>2226</v>
      </c>
      <c r="H256" s="835" t="s">
        <v>2227</v>
      </c>
      <c r="I256" s="849">
        <v>35.090000152587891</v>
      </c>
      <c r="J256" s="849">
        <v>6</v>
      </c>
      <c r="K256" s="850">
        <v>210.53999328613281</v>
      </c>
    </row>
    <row r="257" spans="1:11" ht="14.4" customHeight="1" x14ac:dyDescent="0.3">
      <c r="A257" s="831" t="s">
        <v>581</v>
      </c>
      <c r="B257" s="832" t="s">
        <v>582</v>
      </c>
      <c r="C257" s="835" t="s">
        <v>607</v>
      </c>
      <c r="D257" s="863" t="s">
        <v>608</v>
      </c>
      <c r="E257" s="835" t="s">
        <v>2180</v>
      </c>
      <c r="F257" s="863" t="s">
        <v>2181</v>
      </c>
      <c r="G257" s="835" t="s">
        <v>2310</v>
      </c>
      <c r="H257" s="835" t="s">
        <v>2311</v>
      </c>
      <c r="I257" s="849">
        <v>1.0299999713897705</v>
      </c>
      <c r="J257" s="849">
        <v>150</v>
      </c>
      <c r="K257" s="850">
        <v>154.5</v>
      </c>
    </row>
    <row r="258" spans="1:11" ht="14.4" customHeight="1" x14ac:dyDescent="0.3">
      <c r="A258" s="831" t="s">
        <v>581</v>
      </c>
      <c r="B258" s="832" t="s">
        <v>582</v>
      </c>
      <c r="C258" s="835" t="s">
        <v>607</v>
      </c>
      <c r="D258" s="863" t="s">
        <v>608</v>
      </c>
      <c r="E258" s="835" t="s">
        <v>2180</v>
      </c>
      <c r="F258" s="863" t="s">
        <v>2181</v>
      </c>
      <c r="G258" s="835" t="s">
        <v>2414</v>
      </c>
      <c r="H258" s="835" t="s">
        <v>2415</v>
      </c>
      <c r="I258" s="849">
        <v>0.4699999988079071</v>
      </c>
      <c r="J258" s="849">
        <v>200</v>
      </c>
      <c r="K258" s="850">
        <v>94</v>
      </c>
    </row>
    <row r="259" spans="1:11" ht="14.4" customHeight="1" x14ac:dyDescent="0.3">
      <c r="A259" s="831" t="s">
        <v>581</v>
      </c>
      <c r="B259" s="832" t="s">
        <v>582</v>
      </c>
      <c r="C259" s="835" t="s">
        <v>607</v>
      </c>
      <c r="D259" s="863" t="s">
        <v>608</v>
      </c>
      <c r="E259" s="835" t="s">
        <v>2180</v>
      </c>
      <c r="F259" s="863" t="s">
        <v>2181</v>
      </c>
      <c r="G259" s="835" t="s">
        <v>2416</v>
      </c>
      <c r="H259" s="835" t="s">
        <v>2417</v>
      </c>
      <c r="I259" s="849">
        <v>0.4699999988079071</v>
      </c>
      <c r="J259" s="849">
        <v>200</v>
      </c>
      <c r="K259" s="850">
        <v>94</v>
      </c>
    </row>
    <row r="260" spans="1:11" ht="14.4" customHeight="1" x14ac:dyDescent="0.3">
      <c r="A260" s="831" t="s">
        <v>581</v>
      </c>
      <c r="B260" s="832" t="s">
        <v>582</v>
      </c>
      <c r="C260" s="835" t="s">
        <v>607</v>
      </c>
      <c r="D260" s="863" t="s">
        <v>608</v>
      </c>
      <c r="E260" s="835" t="s">
        <v>2180</v>
      </c>
      <c r="F260" s="863" t="s">
        <v>2181</v>
      </c>
      <c r="G260" s="835" t="s">
        <v>2350</v>
      </c>
      <c r="H260" s="835" t="s">
        <v>2351</v>
      </c>
      <c r="I260" s="849">
        <v>2.375</v>
      </c>
      <c r="J260" s="849">
        <v>100</v>
      </c>
      <c r="K260" s="850">
        <v>237.5</v>
      </c>
    </row>
    <row r="261" spans="1:11" ht="14.4" customHeight="1" x14ac:dyDescent="0.3">
      <c r="A261" s="831" t="s">
        <v>581</v>
      </c>
      <c r="B261" s="832" t="s">
        <v>582</v>
      </c>
      <c r="C261" s="835" t="s">
        <v>607</v>
      </c>
      <c r="D261" s="863" t="s">
        <v>608</v>
      </c>
      <c r="E261" s="835" t="s">
        <v>2180</v>
      </c>
      <c r="F261" s="863" t="s">
        <v>2181</v>
      </c>
      <c r="G261" s="835" t="s">
        <v>2228</v>
      </c>
      <c r="H261" s="835" t="s">
        <v>2229</v>
      </c>
      <c r="I261" s="849">
        <v>1.9850000143051147</v>
      </c>
      <c r="J261" s="849">
        <v>400</v>
      </c>
      <c r="K261" s="850">
        <v>794</v>
      </c>
    </row>
    <row r="262" spans="1:11" ht="14.4" customHeight="1" x14ac:dyDescent="0.3">
      <c r="A262" s="831" t="s">
        <v>581</v>
      </c>
      <c r="B262" s="832" t="s">
        <v>582</v>
      </c>
      <c r="C262" s="835" t="s">
        <v>607</v>
      </c>
      <c r="D262" s="863" t="s">
        <v>608</v>
      </c>
      <c r="E262" s="835" t="s">
        <v>2180</v>
      </c>
      <c r="F262" s="863" t="s">
        <v>2181</v>
      </c>
      <c r="G262" s="835" t="s">
        <v>2230</v>
      </c>
      <c r="H262" s="835" t="s">
        <v>2231</v>
      </c>
      <c r="I262" s="849">
        <v>2.0299999713897705</v>
      </c>
      <c r="J262" s="849">
        <v>100</v>
      </c>
      <c r="K262" s="850">
        <v>203</v>
      </c>
    </row>
    <row r="263" spans="1:11" ht="14.4" customHeight="1" x14ac:dyDescent="0.3">
      <c r="A263" s="831" t="s">
        <v>581</v>
      </c>
      <c r="B263" s="832" t="s">
        <v>582</v>
      </c>
      <c r="C263" s="835" t="s">
        <v>607</v>
      </c>
      <c r="D263" s="863" t="s">
        <v>608</v>
      </c>
      <c r="E263" s="835" t="s">
        <v>2180</v>
      </c>
      <c r="F263" s="863" t="s">
        <v>2181</v>
      </c>
      <c r="G263" s="835" t="s">
        <v>2232</v>
      </c>
      <c r="H263" s="835" t="s">
        <v>2233</v>
      </c>
      <c r="I263" s="849">
        <v>2.7000000476837158</v>
      </c>
      <c r="J263" s="849">
        <v>400</v>
      </c>
      <c r="K263" s="850">
        <v>1080</v>
      </c>
    </row>
    <row r="264" spans="1:11" ht="14.4" customHeight="1" x14ac:dyDescent="0.3">
      <c r="A264" s="831" t="s">
        <v>581</v>
      </c>
      <c r="B264" s="832" t="s">
        <v>582</v>
      </c>
      <c r="C264" s="835" t="s">
        <v>607</v>
      </c>
      <c r="D264" s="863" t="s">
        <v>608</v>
      </c>
      <c r="E264" s="835" t="s">
        <v>2180</v>
      </c>
      <c r="F264" s="863" t="s">
        <v>2181</v>
      </c>
      <c r="G264" s="835" t="s">
        <v>2418</v>
      </c>
      <c r="H264" s="835" t="s">
        <v>2419</v>
      </c>
      <c r="I264" s="849">
        <v>4.429999828338623</v>
      </c>
      <c r="J264" s="849">
        <v>100</v>
      </c>
      <c r="K264" s="850">
        <v>443</v>
      </c>
    </row>
    <row r="265" spans="1:11" ht="14.4" customHeight="1" x14ac:dyDescent="0.3">
      <c r="A265" s="831" t="s">
        <v>581</v>
      </c>
      <c r="B265" s="832" t="s">
        <v>582</v>
      </c>
      <c r="C265" s="835" t="s">
        <v>607</v>
      </c>
      <c r="D265" s="863" t="s">
        <v>608</v>
      </c>
      <c r="E265" s="835" t="s">
        <v>2180</v>
      </c>
      <c r="F265" s="863" t="s">
        <v>2181</v>
      </c>
      <c r="G265" s="835" t="s">
        <v>2318</v>
      </c>
      <c r="H265" s="835" t="s">
        <v>2319</v>
      </c>
      <c r="I265" s="849">
        <v>2.1650000810623169</v>
      </c>
      <c r="J265" s="849">
        <v>150</v>
      </c>
      <c r="K265" s="850">
        <v>324.5</v>
      </c>
    </row>
    <row r="266" spans="1:11" ht="14.4" customHeight="1" x14ac:dyDescent="0.3">
      <c r="A266" s="831" t="s">
        <v>581</v>
      </c>
      <c r="B266" s="832" t="s">
        <v>582</v>
      </c>
      <c r="C266" s="835" t="s">
        <v>607</v>
      </c>
      <c r="D266" s="863" t="s">
        <v>608</v>
      </c>
      <c r="E266" s="835" t="s">
        <v>2180</v>
      </c>
      <c r="F266" s="863" t="s">
        <v>2181</v>
      </c>
      <c r="G266" s="835" t="s">
        <v>2236</v>
      </c>
      <c r="H266" s="835" t="s">
        <v>2237</v>
      </c>
      <c r="I266" s="849">
        <v>21.229999542236328</v>
      </c>
      <c r="J266" s="849">
        <v>20</v>
      </c>
      <c r="K266" s="850">
        <v>424.60000610351562</v>
      </c>
    </row>
    <row r="267" spans="1:11" ht="14.4" customHeight="1" x14ac:dyDescent="0.3">
      <c r="A267" s="831" t="s">
        <v>581</v>
      </c>
      <c r="B267" s="832" t="s">
        <v>582</v>
      </c>
      <c r="C267" s="835" t="s">
        <v>607</v>
      </c>
      <c r="D267" s="863" t="s">
        <v>608</v>
      </c>
      <c r="E267" s="835" t="s">
        <v>2324</v>
      </c>
      <c r="F267" s="863" t="s">
        <v>2325</v>
      </c>
      <c r="G267" s="835" t="s">
        <v>2326</v>
      </c>
      <c r="H267" s="835" t="s">
        <v>2327</v>
      </c>
      <c r="I267" s="849">
        <v>10.164999961853027</v>
      </c>
      <c r="J267" s="849">
        <v>900</v>
      </c>
      <c r="K267" s="850">
        <v>9150</v>
      </c>
    </row>
    <row r="268" spans="1:11" ht="14.4" customHeight="1" x14ac:dyDescent="0.3">
      <c r="A268" s="831" t="s">
        <v>581</v>
      </c>
      <c r="B268" s="832" t="s">
        <v>582</v>
      </c>
      <c r="C268" s="835" t="s">
        <v>607</v>
      </c>
      <c r="D268" s="863" t="s">
        <v>608</v>
      </c>
      <c r="E268" s="835" t="s">
        <v>2238</v>
      </c>
      <c r="F268" s="863" t="s">
        <v>2239</v>
      </c>
      <c r="G268" s="835" t="s">
        <v>2240</v>
      </c>
      <c r="H268" s="835" t="s">
        <v>2241</v>
      </c>
      <c r="I268" s="849">
        <v>0.31000000238418579</v>
      </c>
      <c r="J268" s="849">
        <v>200</v>
      </c>
      <c r="K268" s="850">
        <v>62</v>
      </c>
    </row>
    <row r="269" spans="1:11" ht="14.4" customHeight="1" x14ac:dyDescent="0.3">
      <c r="A269" s="831" t="s">
        <v>581</v>
      </c>
      <c r="B269" s="832" t="s">
        <v>582</v>
      </c>
      <c r="C269" s="835" t="s">
        <v>607</v>
      </c>
      <c r="D269" s="863" t="s">
        <v>608</v>
      </c>
      <c r="E269" s="835" t="s">
        <v>2238</v>
      </c>
      <c r="F269" s="863" t="s">
        <v>2239</v>
      </c>
      <c r="G269" s="835" t="s">
        <v>2244</v>
      </c>
      <c r="H269" s="835" t="s">
        <v>2245</v>
      </c>
      <c r="I269" s="849">
        <v>0.54500001668930054</v>
      </c>
      <c r="J269" s="849">
        <v>1600</v>
      </c>
      <c r="K269" s="850">
        <v>872</v>
      </c>
    </row>
    <row r="270" spans="1:11" ht="14.4" customHeight="1" x14ac:dyDescent="0.3">
      <c r="A270" s="831" t="s">
        <v>581</v>
      </c>
      <c r="B270" s="832" t="s">
        <v>582</v>
      </c>
      <c r="C270" s="835" t="s">
        <v>607</v>
      </c>
      <c r="D270" s="863" t="s">
        <v>608</v>
      </c>
      <c r="E270" s="835" t="s">
        <v>2238</v>
      </c>
      <c r="F270" s="863" t="s">
        <v>2239</v>
      </c>
      <c r="G270" s="835" t="s">
        <v>2246</v>
      </c>
      <c r="H270" s="835" t="s">
        <v>2247</v>
      </c>
      <c r="I270" s="849">
        <v>1.809999942779541</v>
      </c>
      <c r="J270" s="849">
        <v>400</v>
      </c>
      <c r="K270" s="850">
        <v>724</v>
      </c>
    </row>
    <row r="271" spans="1:11" ht="14.4" customHeight="1" x14ac:dyDescent="0.3">
      <c r="A271" s="831" t="s">
        <v>581</v>
      </c>
      <c r="B271" s="832" t="s">
        <v>582</v>
      </c>
      <c r="C271" s="835" t="s">
        <v>607</v>
      </c>
      <c r="D271" s="863" t="s">
        <v>608</v>
      </c>
      <c r="E271" s="835" t="s">
        <v>2248</v>
      </c>
      <c r="F271" s="863" t="s">
        <v>2249</v>
      </c>
      <c r="G271" s="835" t="s">
        <v>2250</v>
      </c>
      <c r="H271" s="835" t="s">
        <v>2251</v>
      </c>
      <c r="I271" s="849">
        <v>0.62999999523162842</v>
      </c>
      <c r="J271" s="849">
        <v>2000</v>
      </c>
      <c r="K271" s="850">
        <v>1260</v>
      </c>
    </row>
    <row r="272" spans="1:11" ht="14.4" customHeight="1" x14ac:dyDescent="0.3">
      <c r="A272" s="831" t="s">
        <v>581</v>
      </c>
      <c r="B272" s="832" t="s">
        <v>582</v>
      </c>
      <c r="C272" s="835" t="s">
        <v>607</v>
      </c>
      <c r="D272" s="863" t="s">
        <v>608</v>
      </c>
      <c r="E272" s="835" t="s">
        <v>2248</v>
      </c>
      <c r="F272" s="863" t="s">
        <v>2249</v>
      </c>
      <c r="G272" s="835" t="s">
        <v>2252</v>
      </c>
      <c r="H272" s="835" t="s">
        <v>2253</v>
      </c>
      <c r="I272" s="849">
        <v>0.62999999523162842</v>
      </c>
      <c r="J272" s="849">
        <v>6000</v>
      </c>
      <c r="K272" s="850">
        <v>3780</v>
      </c>
    </row>
    <row r="273" spans="1:11" ht="14.4" customHeight="1" x14ac:dyDescent="0.3">
      <c r="A273" s="831" t="s">
        <v>581</v>
      </c>
      <c r="B273" s="832" t="s">
        <v>582</v>
      </c>
      <c r="C273" s="835" t="s">
        <v>607</v>
      </c>
      <c r="D273" s="863" t="s">
        <v>608</v>
      </c>
      <c r="E273" s="835" t="s">
        <v>2248</v>
      </c>
      <c r="F273" s="863" t="s">
        <v>2249</v>
      </c>
      <c r="G273" s="835" t="s">
        <v>2330</v>
      </c>
      <c r="H273" s="835" t="s">
        <v>2331</v>
      </c>
      <c r="I273" s="849">
        <v>0.62999999523162842</v>
      </c>
      <c r="J273" s="849">
        <v>2000</v>
      </c>
      <c r="K273" s="850">
        <v>1260</v>
      </c>
    </row>
    <row r="274" spans="1:11" ht="14.4" customHeight="1" x14ac:dyDescent="0.3">
      <c r="A274" s="831" t="s">
        <v>581</v>
      </c>
      <c r="B274" s="832" t="s">
        <v>582</v>
      </c>
      <c r="C274" s="835" t="s">
        <v>607</v>
      </c>
      <c r="D274" s="863" t="s">
        <v>608</v>
      </c>
      <c r="E274" s="835" t="s">
        <v>2420</v>
      </c>
      <c r="F274" s="863" t="s">
        <v>2421</v>
      </c>
      <c r="G274" s="835" t="s">
        <v>2422</v>
      </c>
      <c r="H274" s="835" t="s">
        <v>2423</v>
      </c>
      <c r="I274" s="849">
        <v>861.52001953125</v>
      </c>
      <c r="J274" s="849">
        <v>10</v>
      </c>
      <c r="K274" s="850">
        <v>8615.2001953125</v>
      </c>
    </row>
    <row r="275" spans="1:11" ht="14.4" customHeight="1" x14ac:dyDescent="0.3">
      <c r="A275" s="831" t="s">
        <v>581</v>
      </c>
      <c r="B275" s="832" t="s">
        <v>582</v>
      </c>
      <c r="C275" s="835" t="s">
        <v>607</v>
      </c>
      <c r="D275" s="863" t="s">
        <v>608</v>
      </c>
      <c r="E275" s="835" t="s">
        <v>2424</v>
      </c>
      <c r="F275" s="863" t="s">
        <v>2425</v>
      </c>
      <c r="G275" s="835" t="s">
        <v>2426</v>
      </c>
      <c r="H275" s="835" t="s">
        <v>2427</v>
      </c>
      <c r="I275" s="849">
        <v>36.830001831054687</v>
      </c>
      <c r="J275" s="849">
        <v>30</v>
      </c>
      <c r="K275" s="850">
        <v>1104.969970703125</v>
      </c>
    </row>
    <row r="276" spans="1:11" ht="14.4" customHeight="1" x14ac:dyDescent="0.3">
      <c r="A276" s="831" t="s">
        <v>581</v>
      </c>
      <c r="B276" s="832" t="s">
        <v>582</v>
      </c>
      <c r="C276" s="835" t="s">
        <v>607</v>
      </c>
      <c r="D276" s="863" t="s">
        <v>608</v>
      </c>
      <c r="E276" s="835" t="s">
        <v>2424</v>
      </c>
      <c r="F276" s="863" t="s">
        <v>2425</v>
      </c>
      <c r="G276" s="835" t="s">
        <v>2428</v>
      </c>
      <c r="H276" s="835" t="s">
        <v>2429</v>
      </c>
      <c r="I276" s="849">
        <v>16.340000629425049</v>
      </c>
      <c r="J276" s="849">
        <v>120</v>
      </c>
      <c r="K276" s="850">
        <v>1960.800048828125</v>
      </c>
    </row>
    <row r="277" spans="1:11" ht="14.4" customHeight="1" x14ac:dyDescent="0.3">
      <c r="A277" s="831" t="s">
        <v>581</v>
      </c>
      <c r="B277" s="832" t="s">
        <v>582</v>
      </c>
      <c r="C277" s="835" t="s">
        <v>610</v>
      </c>
      <c r="D277" s="863" t="s">
        <v>611</v>
      </c>
      <c r="E277" s="835" t="s">
        <v>2430</v>
      </c>
      <c r="F277" s="863" t="s">
        <v>2431</v>
      </c>
      <c r="G277" s="835" t="s">
        <v>2432</v>
      </c>
      <c r="H277" s="835" t="s">
        <v>2433</v>
      </c>
      <c r="I277" s="849">
        <v>360.81199951171874</v>
      </c>
      <c r="J277" s="849">
        <v>4</v>
      </c>
      <c r="K277" s="850">
        <v>1799.0299973487854</v>
      </c>
    </row>
    <row r="278" spans="1:11" ht="14.4" customHeight="1" x14ac:dyDescent="0.3">
      <c r="A278" s="831" t="s">
        <v>581</v>
      </c>
      <c r="B278" s="832" t="s">
        <v>582</v>
      </c>
      <c r="C278" s="835" t="s">
        <v>610</v>
      </c>
      <c r="D278" s="863" t="s">
        <v>611</v>
      </c>
      <c r="E278" s="835" t="s">
        <v>2430</v>
      </c>
      <c r="F278" s="863" t="s">
        <v>2431</v>
      </c>
      <c r="G278" s="835" t="s">
        <v>2434</v>
      </c>
      <c r="H278" s="835" t="s">
        <v>2435</v>
      </c>
      <c r="I278" s="849">
        <v>271.61499938964846</v>
      </c>
      <c r="J278" s="849">
        <v>6</v>
      </c>
      <c r="K278" s="850">
        <v>2696.029993057251</v>
      </c>
    </row>
    <row r="279" spans="1:11" ht="14.4" customHeight="1" x14ac:dyDescent="0.3">
      <c r="A279" s="831" t="s">
        <v>581</v>
      </c>
      <c r="B279" s="832" t="s">
        <v>582</v>
      </c>
      <c r="C279" s="835" t="s">
        <v>610</v>
      </c>
      <c r="D279" s="863" t="s">
        <v>611</v>
      </c>
      <c r="E279" s="835" t="s">
        <v>2430</v>
      </c>
      <c r="F279" s="863" t="s">
        <v>2431</v>
      </c>
      <c r="G279" s="835" t="s">
        <v>2436</v>
      </c>
      <c r="H279" s="835" t="s">
        <v>2437</v>
      </c>
      <c r="I279" s="849">
        <v>244.20846088115985</v>
      </c>
      <c r="J279" s="849">
        <v>7</v>
      </c>
      <c r="K279" s="850">
        <v>3144.529990196228</v>
      </c>
    </row>
    <row r="280" spans="1:11" ht="14.4" customHeight="1" x14ac:dyDescent="0.3">
      <c r="A280" s="831" t="s">
        <v>581</v>
      </c>
      <c r="B280" s="832" t="s">
        <v>582</v>
      </c>
      <c r="C280" s="835" t="s">
        <v>610</v>
      </c>
      <c r="D280" s="863" t="s">
        <v>611</v>
      </c>
      <c r="E280" s="835" t="s">
        <v>2430</v>
      </c>
      <c r="F280" s="863" t="s">
        <v>2431</v>
      </c>
      <c r="G280" s="835" t="s">
        <v>2438</v>
      </c>
      <c r="H280" s="835" t="s">
        <v>2439</v>
      </c>
      <c r="I280" s="849">
        <v>451.01499938964844</v>
      </c>
      <c r="J280" s="849">
        <v>2</v>
      </c>
      <c r="K280" s="850">
        <v>902.02999877929687</v>
      </c>
    </row>
    <row r="281" spans="1:11" ht="14.4" customHeight="1" x14ac:dyDescent="0.3">
      <c r="A281" s="831" t="s">
        <v>581</v>
      </c>
      <c r="B281" s="832" t="s">
        <v>582</v>
      </c>
      <c r="C281" s="835" t="s">
        <v>610</v>
      </c>
      <c r="D281" s="863" t="s">
        <v>611</v>
      </c>
      <c r="E281" s="835" t="s">
        <v>2430</v>
      </c>
      <c r="F281" s="863" t="s">
        <v>2431</v>
      </c>
      <c r="G281" s="835" t="s">
        <v>2440</v>
      </c>
      <c r="H281" s="835" t="s">
        <v>2441</v>
      </c>
      <c r="I281" s="849">
        <v>453.52999877929687</v>
      </c>
      <c r="J281" s="849">
        <v>1</v>
      </c>
      <c r="K281" s="850">
        <v>453.52999877929687</v>
      </c>
    </row>
    <row r="282" spans="1:11" ht="14.4" customHeight="1" x14ac:dyDescent="0.3">
      <c r="A282" s="831" t="s">
        <v>581</v>
      </c>
      <c r="B282" s="832" t="s">
        <v>582</v>
      </c>
      <c r="C282" s="835" t="s">
        <v>610</v>
      </c>
      <c r="D282" s="863" t="s">
        <v>611</v>
      </c>
      <c r="E282" s="835" t="s">
        <v>2430</v>
      </c>
      <c r="F282" s="863" t="s">
        <v>2431</v>
      </c>
      <c r="G282" s="835" t="s">
        <v>2442</v>
      </c>
      <c r="H282" s="835" t="s">
        <v>2443</v>
      </c>
      <c r="I282" s="849">
        <v>9775</v>
      </c>
      <c r="J282" s="849">
        <v>1</v>
      </c>
      <c r="K282" s="850">
        <v>9775</v>
      </c>
    </row>
    <row r="283" spans="1:11" ht="14.4" customHeight="1" x14ac:dyDescent="0.3">
      <c r="A283" s="831" t="s">
        <v>581</v>
      </c>
      <c r="B283" s="832" t="s">
        <v>582</v>
      </c>
      <c r="C283" s="835" t="s">
        <v>610</v>
      </c>
      <c r="D283" s="863" t="s">
        <v>611</v>
      </c>
      <c r="E283" s="835" t="s">
        <v>2430</v>
      </c>
      <c r="F283" s="863" t="s">
        <v>2431</v>
      </c>
      <c r="G283" s="835" t="s">
        <v>2444</v>
      </c>
      <c r="H283" s="835" t="s">
        <v>2445</v>
      </c>
      <c r="I283" s="849">
        <v>9775</v>
      </c>
      <c r="J283" s="849">
        <v>1</v>
      </c>
      <c r="K283" s="850">
        <v>9775</v>
      </c>
    </row>
    <row r="284" spans="1:11" ht="14.4" customHeight="1" x14ac:dyDescent="0.3">
      <c r="A284" s="831" t="s">
        <v>581</v>
      </c>
      <c r="B284" s="832" t="s">
        <v>582</v>
      </c>
      <c r="C284" s="835" t="s">
        <v>610</v>
      </c>
      <c r="D284" s="863" t="s">
        <v>611</v>
      </c>
      <c r="E284" s="835" t="s">
        <v>2430</v>
      </c>
      <c r="F284" s="863" t="s">
        <v>2431</v>
      </c>
      <c r="G284" s="835" t="s">
        <v>2446</v>
      </c>
      <c r="H284" s="835" t="s">
        <v>2447</v>
      </c>
      <c r="I284" s="849">
        <v>10059.6201171875</v>
      </c>
      <c r="J284" s="849">
        <v>2</v>
      </c>
      <c r="K284" s="850">
        <v>20119.240234375</v>
      </c>
    </row>
    <row r="285" spans="1:11" ht="14.4" customHeight="1" x14ac:dyDescent="0.3">
      <c r="A285" s="831" t="s">
        <v>581</v>
      </c>
      <c r="B285" s="832" t="s">
        <v>582</v>
      </c>
      <c r="C285" s="835" t="s">
        <v>610</v>
      </c>
      <c r="D285" s="863" t="s">
        <v>611</v>
      </c>
      <c r="E285" s="835" t="s">
        <v>2430</v>
      </c>
      <c r="F285" s="863" t="s">
        <v>2431</v>
      </c>
      <c r="G285" s="835" t="s">
        <v>2448</v>
      </c>
      <c r="H285" s="835" t="s">
        <v>2449</v>
      </c>
      <c r="I285" s="849">
        <v>13800</v>
      </c>
      <c r="J285" s="849">
        <v>1</v>
      </c>
      <c r="K285" s="850">
        <v>13800</v>
      </c>
    </row>
    <row r="286" spans="1:11" ht="14.4" customHeight="1" x14ac:dyDescent="0.3">
      <c r="A286" s="831" t="s">
        <v>581</v>
      </c>
      <c r="B286" s="832" t="s">
        <v>582</v>
      </c>
      <c r="C286" s="835" t="s">
        <v>610</v>
      </c>
      <c r="D286" s="863" t="s">
        <v>611</v>
      </c>
      <c r="E286" s="835" t="s">
        <v>2430</v>
      </c>
      <c r="F286" s="863" t="s">
        <v>2431</v>
      </c>
      <c r="G286" s="835" t="s">
        <v>2450</v>
      </c>
      <c r="H286" s="835" t="s">
        <v>2451</v>
      </c>
      <c r="I286" s="849">
        <v>6840</v>
      </c>
      <c r="J286" s="849">
        <v>1</v>
      </c>
      <c r="K286" s="850">
        <v>6840</v>
      </c>
    </row>
    <row r="287" spans="1:11" ht="14.4" customHeight="1" x14ac:dyDescent="0.3">
      <c r="A287" s="831" t="s">
        <v>581</v>
      </c>
      <c r="B287" s="832" t="s">
        <v>582</v>
      </c>
      <c r="C287" s="835" t="s">
        <v>610</v>
      </c>
      <c r="D287" s="863" t="s">
        <v>611</v>
      </c>
      <c r="E287" s="835" t="s">
        <v>2430</v>
      </c>
      <c r="F287" s="863" t="s">
        <v>2431</v>
      </c>
      <c r="G287" s="835" t="s">
        <v>2452</v>
      </c>
      <c r="H287" s="835" t="s">
        <v>2453</v>
      </c>
      <c r="I287" s="849">
        <v>8610</v>
      </c>
      <c r="J287" s="849">
        <v>3</v>
      </c>
      <c r="K287" s="850">
        <v>41400</v>
      </c>
    </row>
    <row r="288" spans="1:11" ht="14.4" customHeight="1" x14ac:dyDescent="0.3">
      <c r="A288" s="831" t="s">
        <v>581</v>
      </c>
      <c r="B288" s="832" t="s">
        <v>582</v>
      </c>
      <c r="C288" s="835" t="s">
        <v>610</v>
      </c>
      <c r="D288" s="863" t="s">
        <v>611</v>
      </c>
      <c r="E288" s="835" t="s">
        <v>2430</v>
      </c>
      <c r="F288" s="863" t="s">
        <v>2431</v>
      </c>
      <c r="G288" s="835" t="s">
        <v>2454</v>
      </c>
      <c r="H288" s="835" t="s">
        <v>2455</v>
      </c>
      <c r="I288" s="849">
        <v>13800</v>
      </c>
      <c r="J288" s="849">
        <v>1</v>
      </c>
      <c r="K288" s="850">
        <v>13800</v>
      </c>
    </row>
    <row r="289" spans="1:11" ht="14.4" customHeight="1" x14ac:dyDescent="0.3">
      <c r="A289" s="831" t="s">
        <v>581</v>
      </c>
      <c r="B289" s="832" t="s">
        <v>582</v>
      </c>
      <c r="C289" s="835" t="s">
        <v>610</v>
      </c>
      <c r="D289" s="863" t="s">
        <v>611</v>
      </c>
      <c r="E289" s="835" t="s">
        <v>2430</v>
      </c>
      <c r="F289" s="863" t="s">
        <v>2431</v>
      </c>
      <c r="G289" s="835" t="s">
        <v>2456</v>
      </c>
      <c r="H289" s="835" t="s">
        <v>2457</v>
      </c>
      <c r="I289" s="849">
        <v>11480</v>
      </c>
      <c r="J289" s="849">
        <v>3</v>
      </c>
      <c r="K289" s="850">
        <v>34440</v>
      </c>
    </row>
    <row r="290" spans="1:11" ht="14.4" customHeight="1" x14ac:dyDescent="0.3">
      <c r="A290" s="831" t="s">
        <v>581</v>
      </c>
      <c r="B290" s="832" t="s">
        <v>582</v>
      </c>
      <c r="C290" s="835" t="s">
        <v>610</v>
      </c>
      <c r="D290" s="863" t="s">
        <v>611</v>
      </c>
      <c r="E290" s="835" t="s">
        <v>2430</v>
      </c>
      <c r="F290" s="863" t="s">
        <v>2431</v>
      </c>
      <c r="G290" s="835" t="s">
        <v>2458</v>
      </c>
      <c r="H290" s="835" t="s">
        <v>2459</v>
      </c>
      <c r="I290" s="849">
        <v>6880</v>
      </c>
      <c r="J290" s="849">
        <v>2</v>
      </c>
      <c r="K290" s="850">
        <v>27600</v>
      </c>
    </row>
    <row r="291" spans="1:11" ht="14.4" customHeight="1" x14ac:dyDescent="0.3">
      <c r="A291" s="831" t="s">
        <v>581</v>
      </c>
      <c r="B291" s="832" t="s">
        <v>582</v>
      </c>
      <c r="C291" s="835" t="s">
        <v>610</v>
      </c>
      <c r="D291" s="863" t="s">
        <v>611</v>
      </c>
      <c r="E291" s="835" t="s">
        <v>2430</v>
      </c>
      <c r="F291" s="863" t="s">
        <v>2431</v>
      </c>
      <c r="G291" s="835" t="s">
        <v>2460</v>
      </c>
      <c r="H291" s="835" t="s">
        <v>2461</v>
      </c>
      <c r="I291" s="849">
        <v>16100</v>
      </c>
      <c r="J291" s="849">
        <v>1</v>
      </c>
      <c r="K291" s="850">
        <v>16100</v>
      </c>
    </row>
    <row r="292" spans="1:11" ht="14.4" customHeight="1" x14ac:dyDescent="0.3">
      <c r="A292" s="831" t="s">
        <v>581</v>
      </c>
      <c r="B292" s="832" t="s">
        <v>582</v>
      </c>
      <c r="C292" s="835" t="s">
        <v>610</v>
      </c>
      <c r="D292" s="863" t="s">
        <v>611</v>
      </c>
      <c r="E292" s="835" t="s">
        <v>2430</v>
      </c>
      <c r="F292" s="863" t="s">
        <v>2431</v>
      </c>
      <c r="G292" s="835" t="s">
        <v>2462</v>
      </c>
      <c r="H292" s="835" t="s">
        <v>2463</v>
      </c>
      <c r="I292" s="849">
        <v>16100</v>
      </c>
      <c r="J292" s="849">
        <v>1</v>
      </c>
      <c r="K292" s="850">
        <v>16100</v>
      </c>
    </row>
    <row r="293" spans="1:11" ht="14.4" customHeight="1" x14ac:dyDescent="0.3">
      <c r="A293" s="831" t="s">
        <v>581</v>
      </c>
      <c r="B293" s="832" t="s">
        <v>582</v>
      </c>
      <c r="C293" s="835" t="s">
        <v>610</v>
      </c>
      <c r="D293" s="863" t="s">
        <v>611</v>
      </c>
      <c r="E293" s="835" t="s">
        <v>2430</v>
      </c>
      <c r="F293" s="863" t="s">
        <v>2431</v>
      </c>
      <c r="G293" s="835" t="s">
        <v>2464</v>
      </c>
      <c r="H293" s="835" t="s">
        <v>2465</v>
      </c>
      <c r="I293" s="849">
        <v>13965.0751953125</v>
      </c>
      <c r="J293" s="849">
        <v>3</v>
      </c>
      <c r="K293" s="850">
        <v>48300.0009765625</v>
      </c>
    </row>
    <row r="294" spans="1:11" ht="14.4" customHeight="1" x14ac:dyDescent="0.3">
      <c r="A294" s="831" t="s">
        <v>581</v>
      </c>
      <c r="B294" s="832" t="s">
        <v>582</v>
      </c>
      <c r="C294" s="835" t="s">
        <v>610</v>
      </c>
      <c r="D294" s="863" t="s">
        <v>611</v>
      </c>
      <c r="E294" s="835" t="s">
        <v>2430</v>
      </c>
      <c r="F294" s="863" t="s">
        <v>2431</v>
      </c>
      <c r="G294" s="835" t="s">
        <v>2466</v>
      </c>
      <c r="H294" s="835" t="s">
        <v>2467</v>
      </c>
      <c r="I294" s="849">
        <v>4322.5970177283652</v>
      </c>
      <c r="J294" s="849">
        <v>7</v>
      </c>
      <c r="K294" s="850">
        <v>49427.680908203125</v>
      </c>
    </row>
    <row r="295" spans="1:11" ht="14.4" customHeight="1" x14ac:dyDescent="0.3">
      <c r="A295" s="831" t="s">
        <v>581</v>
      </c>
      <c r="B295" s="832" t="s">
        <v>582</v>
      </c>
      <c r="C295" s="835" t="s">
        <v>610</v>
      </c>
      <c r="D295" s="863" t="s">
        <v>611</v>
      </c>
      <c r="E295" s="835" t="s">
        <v>2430</v>
      </c>
      <c r="F295" s="863" t="s">
        <v>2431</v>
      </c>
      <c r="G295" s="835" t="s">
        <v>2468</v>
      </c>
      <c r="H295" s="835" t="s">
        <v>2469</v>
      </c>
      <c r="I295" s="849">
        <v>7463.840087890625</v>
      </c>
      <c r="J295" s="849">
        <v>2</v>
      </c>
      <c r="K295" s="850">
        <v>14927.68017578125</v>
      </c>
    </row>
    <row r="296" spans="1:11" ht="14.4" customHeight="1" x14ac:dyDescent="0.3">
      <c r="A296" s="831" t="s">
        <v>581</v>
      </c>
      <c r="B296" s="832" t="s">
        <v>582</v>
      </c>
      <c r="C296" s="835" t="s">
        <v>610</v>
      </c>
      <c r="D296" s="863" t="s">
        <v>611</v>
      </c>
      <c r="E296" s="835" t="s">
        <v>2430</v>
      </c>
      <c r="F296" s="863" t="s">
        <v>2431</v>
      </c>
      <c r="G296" s="835" t="s">
        <v>2470</v>
      </c>
      <c r="H296" s="835" t="s">
        <v>2471</v>
      </c>
      <c r="I296" s="849">
        <v>8027.68017578125</v>
      </c>
      <c r="J296" s="849">
        <v>1</v>
      </c>
      <c r="K296" s="850">
        <v>8027.68017578125</v>
      </c>
    </row>
    <row r="297" spans="1:11" ht="14.4" customHeight="1" x14ac:dyDescent="0.3">
      <c r="A297" s="831" t="s">
        <v>581</v>
      </c>
      <c r="B297" s="832" t="s">
        <v>582</v>
      </c>
      <c r="C297" s="835" t="s">
        <v>610</v>
      </c>
      <c r="D297" s="863" t="s">
        <v>611</v>
      </c>
      <c r="E297" s="835" t="s">
        <v>2430</v>
      </c>
      <c r="F297" s="863" t="s">
        <v>2431</v>
      </c>
      <c r="G297" s="835" t="s">
        <v>2472</v>
      </c>
      <c r="H297" s="835" t="s">
        <v>2473</v>
      </c>
      <c r="I297" s="849">
        <v>5971.0720703124998</v>
      </c>
      <c r="J297" s="849">
        <v>4</v>
      </c>
      <c r="K297" s="850">
        <v>28727.680297851563</v>
      </c>
    </row>
    <row r="298" spans="1:11" ht="14.4" customHeight="1" x14ac:dyDescent="0.3">
      <c r="A298" s="831" t="s">
        <v>581</v>
      </c>
      <c r="B298" s="832" t="s">
        <v>582</v>
      </c>
      <c r="C298" s="835" t="s">
        <v>610</v>
      </c>
      <c r="D298" s="863" t="s">
        <v>611</v>
      </c>
      <c r="E298" s="835" t="s">
        <v>2430</v>
      </c>
      <c r="F298" s="863" t="s">
        <v>2431</v>
      </c>
      <c r="G298" s="835" t="s">
        <v>2474</v>
      </c>
      <c r="H298" s="835" t="s">
        <v>2475</v>
      </c>
      <c r="I298" s="849">
        <v>4703.840087890625</v>
      </c>
      <c r="J298" s="849">
        <v>6</v>
      </c>
      <c r="K298" s="850">
        <v>42527.6806640625</v>
      </c>
    </row>
    <row r="299" spans="1:11" ht="14.4" customHeight="1" x14ac:dyDescent="0.3">
      <c r="A299" s="831" t="s">
        <v>581</v>
      </c>
      <c r="B299" s="832" t="s">
        <v>582</v>
      </c>
      <c r="C299" s="835" t="s">
        <v>610</v>
      </c>
      <c r="D299" s="863" t="s">
        <v>611</v>
      </c>
      <c r="E299" s="835" t="s">
        <v>2430</v>
      </c>
      <c r="F299" s="863" t="s">
        <v>2431</v>
      </c>
      <c r="G299" s="835" t="s">
        <v>2476</v>
      </c>
      <c r="H299" s="835" t="s">
        <v>2477</v>
      </c>
      <c r="I299" s="849">
        <v>15280.150390625</v>
      </c>
      <c r="J299" s="849">
        <v>3</v>
      </c>
      <c r="K299" s="850">
        <v>61120.591562500224</v>
      </c>
    </row>
    <row r="300" spans="1:11" ht="14.4" customHeight="1" x14ac:dyDescent="0.3">
      <c r="A300" s="831" t="s">
        <v>581</v>
      </c>
      <c r="B300" s="832" t="s">
        <v>582</v>
      </c>
      <c r="C300" s="835" t="s">
        <v>610</v>
      </c>
      <c r="D300" s="863" t="s">
        <v>611</v>
      </c>
      <c r="E300" s="835" t="s">
        <v>2430</v>
      </c>
      <c r="F300" s="863" t="s">
        <v>2431</v>
      </c>
      <c r="G300" s="835" t="s">
        <v>2478</v>
      </c>
      <c r="H300" s="835" t="s">
        <v>2479</v>
      </c>
      <c r="I300" s="849">
        <v>13800</v>
      </c>
      <c r="J300" s="849">
        <v>1</v>
      </c>
      <c r="K300" s="850">
        <v>13800</v>
      </c>
    </row>
    <row r="301" spans="1:11" ht="14.4" customHeight="1" x14ac:dyDescent="0.3">
      <c r="A301" s="831" t="s">
        <v>581</v>
      </c>
      <c r="B301" s="832" t="s">
        <v>582</v>
      </c>
      <c r="C301" s="835" t="s">
        <v>610</v>
      </c>
      <c r="D301" s="863" t="s">
        <v>611</v>
      </c>
      <c r="E301" s="835" t="s">
        <v>2430</v>
      </c>
      <c r="F301" s="863" t="s">
        <v>2431</v>
      </c>
      <c r="G301" s="835" t="s">
        <v>2480</v>
      </c>
      <c r="H301" s="835" t="s">
        <v>2481</v>
      </c>
      <c r="I301" s="849">
        <v>23660.2890625</v>
      </c>
      <c r="J301" s="849">
        <v>1</v>
      </c>
      <c r="K301" s="850">
        <v>23660.2890625</v>
      </c>
    </row>
    <row r="302" spans="1:11" ht="14.4" customHeight="1" x14ac:dyDescent="0.3">
      <c r="A302" s="831" t="s">
        <v>581</v>
      </c>
      <c r="B302" s="832" t="s">
        <v>582</v>
      </c>
      <c r="C302" s="835" t="s">
        <v>610</v>
      </c>
      <c r="D302" s="863" t="s">
        <v>611</v>
      </c>
      <c r="E302" s="835" t="s">
        <v>2430</v>
      </c>
      <c r="F302" s="863" t="s">
        <v>2431</v>
      </c>
      <c r="G302" s="835" t="s">
        <v>2482</v>
      </c>
      <c r="H302" s="835" t="s">
        <v>2483</v>
      </c>
      <c r="I302" s="849">
        <v>12486.766927083334</v>
      </c>
      <c r="J302" s="849">
        <v>2</v>
      </c>
      <c r="K302" s="850">
        <v>27600.0009765625</v>
      </c>
    </row>
    <row r="303" spans="1:11" ht="14.4" customHeight="1" x14ac:dyDescent="0.3">
      <c r="A303" s="831" t="s">
        <v>581</v>
      </c>
      <c r="B303" s="832" t="s">
        <v>582</v>
      </c>
      <c r="C303" s="835" t="s">
        <v>610</v>
      </c>
      <c r="D303" s="863" t="s">
        <v>611</v>
      </c>
      <c r="E303" s="835" t="s">
        <v>2430</v>
      </c>
      <c r="F303" s="863" t="s">
        <v>2431</v>
      </c>
      <c r="G303" s="835" t="s">
        <v>2484</v>
      </c>
      <c r="H303" s="835" t="s">
        <v>2485</v>
      </c>
      <c r="I303" s="849">
        <v>7024.60009765625</v>
      </c>
      <c r="J303" s="849">
        <v>2</v>
      </c>
      <c r="K303" s="850">
        <v>14049.2001953125</v>
      </c>
    </row>
    <row r="304" spans="1:11" ht="14.4" customHeight="1" x14ac:dyDescent="0.3">
      <c r="A304" s="831" t="s">
        <v>581</v>
      </c>
      <c r="B304" s="832" t="s">
        <v>582</v>
      </c>
      <c r="C304" s="835" t="s">
        <v>610</v>
      </c>
      <c r="D304" s="863" t="s">
        <v>611</v>
      </c>
      <c r="E304" s="835" t="s">
        <v>2430</v>
      </c>
      <c r="F304" s="863" t="s">
        <v>2431</v>
      </c>
      <c r="G304" s="835" t="s">
        <v>2486</v>
      </c>
      <c r="H304" s="835" t="s">
        <v>2487</v>
      </c>
      <c r="I304" s="849">
        <v>7024.60009765625</v>
      </c>
      <c r="J304" s="849">
        <v>3</v>
      </c>
      <c r="K304" s="850">
        <v>21073.80029296875</v>
      </c>
    </row>
    <row r="305" spans="1:11" ht="14.4" customHeight="1" x14ac:dyDescent="0.3">
      <c r="A305" s="831" t="s">
        <v>581</v>
      </c>
      <c r="B305" s="832" t="s">
        <v>582</v>
      </c>
      <c r="C305" s="835" t="s">
        <v>610</v>
      </c>
      <c r="D305" s="863" t="s">
        <v>611</v>
      </c>
      <c r="E305" s="835" t="s">
        <v>2430</v>
      </c>
      <c r="F305" s="863" t="s">
        <v>2431</v>
      </c>
      <c r="G305" s="835" t="s">
        <v>2488</v>
      </c>
      <c r="H305" s="835" t="s">
        <v>2489</v>
      </c>
      <c r="I305" s="849">
        <v>16100</v>
      </c>
      <c r="J305" s="849">
        <v>1</v>
      </c>
      <c r="K305" s="850">
        <v>16100</v>
      </c>
    </row>
    <row r="306" spans="1:11" ht="14.4" customHeight="1" x14ac:dyDescent="0.3">
      <c r="A306" s="831" t="s">
        <v>581</v>
      </c>
      <c r="B306" s="832" t="s">
        <v>582</v>
      </c>
      <c r="C306" s="835" t="s">
        <v>610</v>
      </c>
      <c r="D306" s="863" t="s">
        <v>611</v>
      </c>
      <c r="E306" s="835" t="s">
        <v>2430</v>
      </c>
      <c r="F306" s="863" t="s">
        <v>2431</v>
      </c>
      <c r="G306" s="835" t="s">
        <v>2490</v>
      </c>
      <c r="H306" s="835" t="s">
        <v>2491</v>
      </c>
      <c r="I306" s="849">
        <v>16100</v>
      </c>
      <c r="J306" s="849">
        <v>1</v>
      </c>
      <c r="K306" s="850">
        <v>16100</v>
      </c>
    </row>
    <row r="307" spans="1:11" ht="14.4" customHeight="1" x14ac:dyDescent="0.3">
      <c r="A307" s="831" t="s">
        <v>581</v>
      </c>
      <c r="B307" s="832" t="s">
        <v>582</v>
      </c>
      <c r="C307" s="835" t="s">
        <v>610</v>
      </c>
      <c r="D307" s="863" t="s">
        <v>611</v>
      </c>
      <c r="E307" s="835" t="s">
        <v>2430</v>
      </c>
      <c r="F307" s="863" t="s">
        <v>2431</v>
      </c>
      <c r="G307" s="835" t="s">
        <v>2492</v>
      </c>
      <c r="H307" s="835" t="s">
        <v>2493</v>
      </c>
      <c r="I307" s="849">
        <v>6044.4740234375004</v>
      </c>
      <c r="J307" s="849">
        <v>4</v>
      </c>
      <c r="K307" s="850">
        <v>26281.580078125</v>
      </c>
    </row>
    <row r="308" spans="1:11" ht="14.4" customHeight="1" x14ac:dyDescent="0.3">
      <c r="A308" s="831" t="s">
        <v>581</v>
      </c>
      <c r="B308" s="832" t="s">
        <v>582</v>
      </c>
      <c r="C308" s="835" t="s">
        <v>610</v>
      </c>
      <c r="D308" s="863" t="s">
        <v>611</v>
      </c>
      <c r="E308" s="835" t="s">
        <v>2430</v>
      </c>
      <c r="F308" s="863" t="s">
        <v>2431</v>
      </c>
      <c r="G308" s="835" t="s">
        <v>2494</v>
      </c>
      <c r="H308" s="835" t="s">
        <v>2495</v>
      </c>
      <c r="I308" s="849">
        <v>5379.1943969726562</v>
      </c>
      <c r="J308" s="849">
        <v>11</v>
      </c>
      <c r="K308" s="850">
        <v>66363.16015625</v>
      </c>
    </row>
    <row r="309" spans="1:11" ht="14.4" customHeight="1" x14ac:dyDescent="0.3">
      <c r="A309" s="831" t="s">
        <v>581</v>
      </c>
      <c r="B309" s="832" t="s">
        <v>582</v>
      </c>
      <c r="C309" s="835" t="s">
        <v>610</v>
      </c>
      <c r="D309" s="863" t="s">
        <v>611</v>
      </c>
      <c r="E309" s="835" t="s">
        <v>2430</v>
      </c>
      <c r="F309" s="863" t="s">
        <v>2431</v>
      </c>
      <c r="G309" s="835" t="s">
        <v>2496</v>
      </c>
      <c r="H309" s="835" t="s">
        <v>2497</v>
      </c>
      <c r="I309" s="849">
        <v>3067.4401041666665</v>
      </c>
      <c r="J309" s="849">
        <v>2</v>
      </c>
      <c r="K309" s="850">
        <v>7476.1602783203125</v>
      </c>
    </row>
    <row r="310" spans="1:11" ht="14.4" customHeight="1" x14ac:dyDescent="0.3">
      <c r="A310" s="831" t="s">
        <v>581</v>
      </c>
      <c r="B310" s="832" t="s">
        <v>582</v>
      </c>
      <c r="C310" s="835" t="s">
        <v>610</v>
      </c>
      <c r="D310" s="863" t="s">
        <v>611</v>
      </c>
      <c r="E310" s="835" t="s">
        <v>2430</v>
      </c>
      <c r="F310" s="863" t="s">
        <v>2431</v>
      </c>
      <c r="G310" s="835" t="s">
        <v>2498</v>
      </c>
      <c r="H310" s="835" t="s">
        <v>2499</v>
      </c>
      <c r="I310" s="849">
        <v>9775</v>
      </c>
      <c r="J310" s="849">
        <v>1</v>
      </c>
      <c r="K310" s="850">
        <v>9775</v>
      </c>
    </row>
    <row r="311" spans="1:11" ht="14.4" customHeight="1" x14ac:dyDescent="0.3">
      <c r="A311" s="831" t="s">
        <v>581</v>
      </c>
      <c r="B311" s="832" t="s">
        <v>582</v>
      </c>
      <c r="C311" s="835" t="s">
        <v>610</v>
      </c>
      <c r="D311" s="863" t="s">
        <v>611</v>
      </c>
      <c r="E311" s="835" t="s">
        <v>2430</v>
      </c>
      <c r="F311" s="863" t="s">
        <v>2431</v>
      </c>
      <c r="G311" s="835" t="s">
        <v>2500</v>
      </c>
      <c r="H311" s="835" t="s">
        <v>2501</v>
      </c>
      <c r="I311" s="849">
        <v>2875</v>
      </c>
      <c r="J311" s="849">
        <v>1</v>
      </c>
      <c r="K311" s="850">
        <v>2875</v>
      </c>
    </row>
    <row r="312" spans="1:11" ht="14.4" customHeight="1" x14ac:dyDescent="0.3">
      <c r="A312" s="831" t="s">
        <v>581</v>
      </c>
      <c r="B312" s="832" t="s">
        <v>582</v>
      </c>
      <c r="C312" s="835" t="s">
        <v>610</v>
      </c>
      <c r="D312" s="863" t="s">
        <v>611</v>
      </c>
      <c r="E312" s="835" t="s">
        <v>2430</v>
      </c>
      <c r="F312" s="863" t="s">
        <v>2431</v>
      </c>
      <c r="G312" s="835" t="s">
        <v>2502</v>
      </c>
      <c r="H312" s="835" t="s">
        <v>2503</v>
      </c>
      <c r="I312" s="849">
        <v>2754.8942522321427</v>
      </c>
      <c r="J312" s="849">
        <v>5</v>
      </c>
      <c r="K312" s="850">
        <v>16011.419677734375</v>
      </c>
    </row>
    <row r="313" spans="1:11" ht="14.4" customHeight="1" x14ac:dyDescent="0.3">
      <c r="A313" s="831" t="s">
        <v>581</v>
      </c>
      <c r="B313" s="832" t="s">
        <v>582</v>
      </c>
      <c r="C313" s="835" t="s">
        <v>610</v>
      </c>
      <c r="D313" s="863" t="s">
        <v>611</v>
      </c>
      <c r="E313" s="835" t="s">
        <v>2430</v>
      </c>
      <c r="F313" s="863" t="s">
        <v>2431</v>
      </c>
      <c r="G313" s="835" t="s">
        <v>2504</v>
      </c>
      <c r="H313" s="835" t="s">
        <v>2505</v>
      </c>
      <c r="I313" s="849">
        <v>2444.18505859375</v>
      </c>
      <c r="J313" s="849">
        <v>5</v>
      </c>
      <c r="K313" s="850">
        <v>14375.000366210938</v>
      </c>
    </row>
    <row r="314" spans="1:11" ht="14.4" customHeight="1" x14ac:dyDescent="0.3">
      <c r="A314" s="831" t="s">
        <v>581</v>
      </c>
      <c r="B314" s="832" t="s">
        <v>582</v>
      </c>
      <c r="C314" s="835" t="s">
        <v>610</v>
      </c>
      <c r="D314" s="863" t="s">
        <v>611</v>
      </c>
      <c r="E314" s="835" t="s">
        <v>2430</v>
      </c>
      <c r="F314" s="863" t="s">
        <v>2431</v>
      </c>
      <c r="G314" s="835" t="s">
        <v>2506</v>
      </c>
      <c r="H314" s="835" t="s">
        <v>2507</v>
      </c>
      <c r="I314" s="849">
        <v>2825.7888454861113</v>
      </c>
      <c r="J314" s="849">
        <v>6</v>
      </c>
      <c r="K314" s="850">
        <v>20522.839477539063</v>
      </c>
    </row>
    <row r="315" spans="1:11" ht="14.4" customHeight="1" x14ac:dyDescent="0.3">
      <c r="A315" s="831" t="s">
        <v>581</v>
      </c>
      <c r="B315" s="832" t="s">
        <v>582</v>
      </c>
      <c r="C315" s="835" t="s">
        <v>610</v>
      </c>
      <c r="D315" s="863" t="s">
        <v>611</v>
      </c>
      <c r="E315" s="835" t="s">
        <v>2430</v>
      </c>
      <c r="F315" s="863" t="s">
        <v>2431</v>
      </c>
      <c r="G315" s="835" t="s">
        <v>2508</v>
      </c>
      <c r="H315" s="835" t="s">
        <v>2509</v>
      </c>
      <c r="I315" s="849">
        <v>2875</v>
      </c>
      <c r="J315" s="849">
        <v>1</v>
      </c>
      <c r="K315" s="850">
        <v>2875</v>
      </c>
    </row>
    <row r="316" spans="1:11" ht="14.4" customHeight="1" x14ac:dyDescent="0.3">
      <c r="A316" s="831" t="s">
        <v>581</v>
      </c>
      <c r="B316" s="832" t="s">
        <v>582</v>
      </c>
      <c r="C316" s="835" t="s">
        <v>610</v>
      </c>
      <c r="D316" s="863" t="s">
        <v>611</v>
      </c>
      <c r="E316" s="835" t="s">
        <v>2430</v>
      </c>
      <c r="F316" s="863" t="s">
        <v>2431</v>
      </c>
      <c r="G316" s="835" t="s">
        <v>2510</v>
      </c>
      <c r="H316" s="835" t="s">
        <v>2511</v>
      </c>
      <c r="I316" s="849">
        <v>4600</v>
      </c>
      <c r="J316" s="849">
        <v>1</v>
      </c>
      <c r="K316" s="850">
        <v>4600</v>
      </c>
    </row>
    <row r="317" spans="1:11" ht="14.4" customHeight="1" x14ac:dyDescent="0.3">
      <c r="A317" s="831" t="s">
        <v>581</v>
      </c>
      <c r="B317" s="832" t="s">
        <v>582</v>
      </c>
      <c r="C317" s="835" t="s">
        <v>610</v>
      </c>
      <c r="D317" s="863" t="s">
        <v>611</v>
      </c>
      <c r="E317" s="835" t="s">
        <v>2430</v>
      </c>
      <c r="F317" s="863" t="s">
        <v>2431</v>
      </c>
      <c r="G317" s="835" t="s">
        <v>2512</v>
      </c>
      <c r="H317" s="835" t="s">
        <v>2513</v>
      </c>
      <c r="I317" s="849">
        <v>4600</v>
      </c>
      <c r="J317" s="849">
        <v>2</v>
      </c>
      <c r="K317" s="850">
        <v>9200</v>
      </c>
    </row>
    <row r="318" spans="1:11" ht="14.4" customHeight="1" x14ac:dyDescent="0.3">
      <c r="A318" s="831" t="s">
        <v>581</v>
      </c>
      <c r="B318" s="832" t="s">
        <v>582</v>
      </c>
      <c r="C318" s="835" t="s">
        <v>610</v>
      </c>
      <c r="D318" s="863" t="s">
        <v>611</v>
      </c>
      <c r="E318" s="835" t="s">
        <v>2430</v>
      </c>
      <c r="F318" s="863" t="s">
        <v>2431</v>
      </c>
      <c r="G318" s="835" t="s">
        <v>2514</v>
      </c>
      <c r="H318" s="835" t="s">
        <v>2515</v>
      </c>
      <c r="I318" s="849">
        <v>4600</v>
      </c>
      <c r="J318" s="849">
        <v>1</v>
      </c>
      <c r="K318" s="850">
        <v>4600</v>
      </c>
    </row>
    <row r="319" spans="1:11" ht="14.4" customHeight="1" x14ac:dyDescent="0.3">
      <c r="A319" s="831" t="s">
        <v>581</v>
      </c>
      <c r="B319" s="832" t="s">
        <v>582</v>
      </c>
      <c r="C319" s="835" t="s">
        <v>610</v>
      </c>
      <c r="D319" s="863" t="s">
        <v>611</v>
      </c>
      <c r="E319" s="835" t="s">
        <v>2430</v>
      </c>
      <c r="F319" s="863" t="s">
        <v>2431</v>
      </c>
      <c r="G319" s="835" t="s">
        <v>2516</v>
      </c>
      <c r="H319" s="835" t="s">
        <v>2517</v>
      </c>
      <c r="I319" s="849">
        <v>3076</v>
      </c>
      <c r="J319" s="849">
        <v>3</v>
      </c>
      <c r="K319" s="850">
        <v>13800</v>
      </c>
    </row>
    <row r="320" spans="1:11" ht="14.4" customHeight="1" x14ac:dyDescent="0.3">
      <c r="A320" s="831" t="s">
        <v>581</v>
      </c>
      <c r="B320" s="832" t="s">
        <v>582</v>
      </c>
      <c r="C320" s="835" t="s">
        <v>610</v>
      </c>
      <c r="D320" s="863" t="s">
        <v>611</v>
      </c>
      <c r="E320" s="835" t="s">
        <v>2430</v>
      </c>
      <c r="F320" s="863" t="s">
        <v>2431</v>
      </c>
      <c r="G320" s="835" t="s">
        <v>2518</v>
      </c>
      <c r="H320" s="835" t="s">
        <v>2519</v>
      </c>
      <c r="I320" s="849">
        <v>4600</v>
      </c>
      <c r="J320" s="849">
        <v>1</v>
      </c>
      <c r="K320" s="850">
        <v>4600</v>
      </c>
    </row>
    <row r="321" spans="1:11" ht="14.4" customHeight="1" x14ac:dyDescent="0.3">
      <c r="A321" s="831" t="s">
        <v>581</v>
      </c>
      <c r="B321" s="832" t="s">
        <v>582</v>
      </c>
      <c r="C321" s="835" t="s">
        <v>610</v>
      </c>
      <c r="D321" s="863" t="s">
        <v>611</v>
      </c>
      <c r="E321" s="835" t="s">
        <v>2430</v>
      </c>
      <c r="F321" s="863" t="s">
        <v>2431</v>
      </c>
      <c r="G321" s="835" t="s">
        <v>2520</v>
      </c>
      <c r="H321" s="835" t="s">
        <v>2521</v>
      </c>
      <c r="I321" s="849">
        <v>5037.061686197917</v>
      </c>
      <c r="J321" s="849">
        <v>4</v>
      </c>
      <c r="K321" s="850">
        <v>22340.7900390625</v>
      </c>
    </row>
    <row r="322" spans="1:11" ht="14.4" customHeight="1" x14ac:dyDescent="0.3">
      <c r="A322" s="831" t="s">
        <v>581</v>
      </c>
      <c r="B322" s="832" t="s">
        <v>582</v>
      </c>
      <c r="C322" s="835" t="s">
        <v>610</v>
      </c>
      <c r="D322" s="863" t="s">
        <v>611</v>
      </c>
      <c r="E322" s="835" t="s">
        <v>2430</v>
      </c>
      <c r="F322" s="863" t="s">
        <v>2431</v>
      </c>
      <c r="G322" s="835" t="s">
        <v>2522</v>
      </c>
      <c r="H322" s="835" t="s">
        <v>2523</v>
      </c>
      <c r="I322" s="849">
        <v>13883.4697265625</v>
      </c>
      <c r="J322" s="849">
        <v>1</v>
      </c>
      <c r="K322" s="850">
        <v>13883.4697265625</v>
      </c>
    </row>
    <row r="323" spans="1:11" ht="14.4" customHeight="1" x14ac:dyDescent="0.3">
      <c r="A323" s="831" t="s">
        <v>581</v>
      </c>
      <c r="B323" s="832" t="s">
        <v>582</v>
      </c>
      <c r="C323" s="835" t="s">
        <v>610</v>
      </c>
      <c r="D323" s="863" t="s">
        <v>611</v>
      </c>
      <c r="E323" s="835" t="s">
        <v>2430</v>
      </c>
      <c r="F323" s="863" t="s">
        <v>2431</v>
      </c>
      <c r="G323" s="835" t="s">
        <v>2524</v>
      </c>
      <c r="H323" s="835" t="s">
        <v>2525</v>
      </c>
      <c r="I323" s="849">
        <v>13883.4599609375</v>
      </c>
      <c r="J323" s="849">
        <v>1</v>
      </c>
      <c r="K323" s="850">
        <v>13883.4599609375</v>
      </c>
    </row>
    <row r="324" spans="1:11" ht="14.4" customHeight="1" x14ac:dyDescent="0.3">
      <c r="A324" s="831" t="s">
        <v>581</v>
      </c>
      <c r="B324" s="832" t="s">
        <v>582</v>
      </c>
      <c r="C324" s="835" t="s">
        <v>610</v>
      </c>
      <c r="D324" s="863" t="s">
        <v>611</v>
      </c>
      <c r="E324" s="835" t="s">
        <v>2430</v>
      </c>
      <c r="F324" s="863" t="s">
        <v>2431</v>
      </c>
      <c r="G324" s="835" t="s">
        <v>2526</v>
      </c>
      <c r="H324" s="835" t="s">
        <v>2527</v>
      </c>
      <c r="I324" s="849">
        <v>13883.4599609375</v>
      </c>
      <c r="J324" s="849">
        <v>1</v>
      </c>
      <c r="K324" s="850">
        <v>13883.4599609375</v>
      </c>
    </row>
    <row r="325" spans="1:11" ht="14.4" customHeight="1" x14ac:dyDescent="0.3">
      <c r="A325" s="831" t="s">
        <v>581</v>
      </c>
      <c r="B325" s="832" t="s">
        <v>582</v>
      </c>
      <c r="C325" s="835" t="s">
        <v>610</v>
      </c>
      <c r="D325" s="863" t="s">
        <v>611</v>
      </c>
      <c r="E325" s="835" t="s">
        <v>2430</v>
      </c>
      <c r="F325" s="863" t="s">
        <v>2431</v>
      </c>
      <c r="G325" s="835" t="s">
        <v>2528</v>
      </c>
      <c r="H325" s="835" t="s">
        <v>2529</v>
      </c>
      <c r="I325" s="849">
        <v>2300</v>
      </c>
      <c r="J325" s="849">
        <v>1</v>
      </c>
      <c r="K325" s="850">
        <v>2300</v>
      </c>
    </row>
    <row r="326" spans="1:11" ht="14.4" customHeight="1" x14ac:dyDescent="0.3">
      <c r="A326" s="831" t="s">
        <v>581</v>
      </c>
      <c r="B326" s="832" t="s">
        <v>582</v>
      </c>
      <c r="C326" s="835" t="s">
        <v>610</v>
      </c>
      <c r="D326" s="863" t="s">
        <v>611</v>
      </c>
      <c r="E326" s="835" t="s">
        <v>2430</v>
      </c>
      <c r="F326" s="863" t="s">
        <v>2431</v>
      </c>
      <c r="G326" s="835" t="s">
        <v>2530</v>
      </c>
      <c r="H326" s="835" t="s">
        <v>2531</v>
      </c>
      <c r="I326" s="849">
        <v>2300</v>
      </c>
      <c r="J326" s="849">
        <v>1</v>
      </c>
      <c r="K326" s="850">
        <v>2300</v>
      </c>
    </row>
    <row r="327" spans="1:11" ht="14.4" customHeight="1" x14ac:dyDescent="0.3">
      <c r="A327" s="831" t="s">
        <v>581</v>
      </c>
      <c r="B327" s="832" t="s">
        <v>582</v>
      </c>
      <c r="C327" s="835" t="s">
        <v>610</v>
      </c>
      <c r="D327" s="863" t="s">
        <v>611</v>
      </c>
      <c r="E327" s="835" t="s">
        <v>2430</v>
      </c>
      <c r="F327" s="863" t="s">
        <v>2431</v>
      </c>
      <c r="G327" s="835" t="s">
        <v>2532</v>
      </c>
      <c r="H327" s="835" t="s">
        <v>2533</v>
      </c>
      <c r="I327" s="849">
        <v>1605.3363591974432</v>
      </c>
      <c r="J327" s="849">
        <v>7</v>
      </c>
      <c r="K327" s="850">
        <v>16411.739990234375</v>
      </c>
    </row>
    <row r="328" spans="1:11" ht="14.4" customHeight="1" x14ac:dyDescent="0.3">
      <c r="A328" s="831" t="s">
        <v>581</v>
      </c>
      <c r="B328" s="832" t="s">
        <v>582</v>
      </c>
      <c r="C328" s="835" t="s">
        <v>610</v>
      </c>
      <c r="D328" s="863" t="s">
        <v>611</v>
      </c>
      <c r="E328" s="835" t="s">
        <v>2430</v>
      </c>
      <c r="F328" s="863" t="s">
        <v>2431</v>
      </c>
      <c r="G328" s="835" t="s">
        <v>2534</v>
      </c>
      <c r="H328" s="835" t="s">
        <v>2535</v>
      </c>
      <c r="I328" s="849">
        <v>2300</v>
      </c>
      <c r="J328" s="849">
        <v>1</v>
      </c>
      <c r="K328" s="850">
        <v>2300</v>
      </c>
    </row>
    <row r="329" spans="1:11" ht="14.4" customHeight="1" x14ac:dyDescent="0.3">
      <c r="A329" s="831" t="s">
        <v>581</v>
      </c>
      <c r="B329" s="832" t="s">
        <v>582</v>
      </c>
      <c r="C329" s="835" t="s">
        <v>610</v>
      </c>
      <c r="D329" s="863" t="s">
        <v>611</v>
      </c>
      <c r="E329" s="835" t="s">
        <v>2430</v>
      </c>
      <c r="F329" s="863" t="s">
        <v>2431</v>
      </c>
      <c r="G329" s="835" t="s">
        <v>2536</v>
      </c>
      <c r="H329" s="835" t="s">
        <v>2537</v>
      </c>
      <c r="I329" s="849">
        <v>2611.739990234375</v>
      </c>
      <c r="J329" s="849">
        <v>1</v>
      </c>
      <c r="K329" s="850">
        <v>2611.739990234375</v>
      </c>
    </row>
    <row r="330" spans="1:11" ht="14.4" customHeight="1" x14ac:dyDescent="0.3">
      <c r="A330" s="831" t="s">
        <v>581</v>
      </c>
      <c r="B330" s="832" t="s">
        <v>582</v>
      </c>
      <c r="C330" s="835" t="s">
        <v>610</v>
      </c>
      <c r="D330" s="863" t="s">
        <v>611</v>
      </c>
      <c r="E330" s="835" t="s">
        <v>2430</v>
      </c>
      <c r="F330" s="863" t="s">
        <v>2431</v>
      </c>
      <c r="G330" s="835" t="s">
        <v>2538</v>
      </c>
      <c r="H330" s="835" t="s">
        <v>2539</v>
      </c>
      <c r="I330" s="849">
        <v>2300</v>
      </c>
      <c r="J330" s="849">
        <v>1</v>
      </c>
      <c r="K330" s="850">
        <v>2300</v>
      </c>
    </row>
    <row r="331" spans="1:11" ht="14.4" customHeight="1" x14ac:dyDescent="0.3">
      <c r="A331" s="831" t="s">
        <v>581</v>
      </c>
      <c r="B331" s="832" t="s">
        <v>582</v>
      </c>
      <c r="C331" s="835" t="s">
        <v>610</v>
      </c>
      <c r="D331" s="863" t="s">
        <v>611</v>
      </c>
      <c r="E331" s="835" t="s">
        <v>2430</v>
      </c>
      <c r="F331" s="863" t="s">
        <v>2431</v>
      </c>
      <c r="G331" s="835" t="s">
        <v>2540</v>
      </c>
      <c r="H331" s="835" t="s">
        <v>2541</v>
      </c>
      <c r="I331" s="849">
        <v>1637.2466634114583</v>
      </c>
      <c r="J331" s="849">
        <v>2</v>
      </c>
      <c r="K331" s="850">
        <v>4600</v>
      </c>
    </row>
    <row r="332" spans="1:11" ht="14.4" customHeight="1" x14ac:dyDescent="0.3">
      <c r="A332" s="831" t="s">
        <v>581</v>
      </c>
      <c r="B332" s="832" t="s">
        <v>582</v>
      </c>
      <c r="C332" s="835" t="s">
        <v>610</v>
      </c>
      <c r="D332" s="863" t="s">
        <v>611</v>
      </c>
      <c r="E332" s="835" t="s">
        <v>2430</v>
      </c>
      <c r="F332" s="863" t="s">
        <v>2431</v>
      </c>
      <c r="G332" s="835" t="s">
        <v>2542</v>
      </c>
      <c r="H332" s="835" t="s">
        <v>2543</v>
      </c>
      <c r="I332" s="849">
        <v>2300</v>
      </c>
      <c r="J332" s="849">
        <v>1</v>
      </c>
      <c r="K332" s="850">
        <v>2300</v>
      </c>
    </row>
    <row r="333" spans="1:11" ht="14.4" customHeight="1" x14ac:dyDescent="0.3">
      <c r="A333" s="831" t="s">
        <v>581</v>
      </c>
      <c r="B333" s="832" t="s">
        <v>582</v>
      </c>
      <c r="C333" s="835" t="s">
        <v>610</v>
      </c>
      <c r="D333" s="863" t="s">
        <v>611</v>
      </c>
      <c r="E333" s="835" t="s">
        <v>2430</v>
      </c>
      <c r="F333" s="863" t="s">
        <v>2431</v>
      </c>
      <c r="G333" s="835" t="s">
        <v>2544</v>
      </c>
      <c r="H333" s="835" t="s">
        <v>2545</v>
      </c>
      <c r="I333" s="849">
        <v>1637.2466634114583</v>
      </c>
      <c r="J333" s="849">
        <v>2</v>
      </c>
      <c r="K333" s="850">
        <v>4600</v>
      </c>
    </row>
    <row r="334" spans="1:11" ht="14.4" customHeight="1" x14ac:dyDescent="0.3">
      <c r="A334" s="831" t="s">
        <v>581</v>
      </c>
      <c r="B334" s="832" t="s">
        <v>582</v>
      </c>
      <c r="C334" s="835" t="s">
        <v>610</v>
      </c>
      <c r="D334" s="863" t="s">
        <v>611</v>
      </c>
      <c r="E334" s="835" t="s">
        <v>2430</v>
      </c>
      <c r="F334" s="863" t="s">
        <v>2431</v>
      </c>
      <c r="G334" s="835" t="s">
        <v>2546</v>
      </c>
      <c r="H334" s="835" t="s">
        <v>2547</v>
      </c>
      <c r="I334" s="849">
        <v>12650</v>
      </c>
      <c r="J334" s="849">
        <v>4</v>
      </c>
      <c r="K334" s="850">
        <v>50600</v>
      </c>
    </row>
    <row r="335" spans="1:11" ht="14.4" customHeight="1" x14ac:dyDescent="0.3">
      <c r="A335" s="831" t="s">
        <v>581</v>
      </c>
      <c r="B335" s="832" t="s">
        <v>582</v>
      </c>
      <c r="C335" s="835" t="s">
        <v>610</v>
      </c>
      <c r="D335" s="863" t="s">
        <v>611</v>
      </c>
      <c r="E335" s="835" t="s">
        <v>2430</v>
      </c>
      <c r="F335" s="863" t="s">
        <v>2431</v>
      </c>
      <c r="G335" s="835" t="s">
        <v>2548</v>
      </c>
      <c r="H335" s="835" t="s">
        <v>2549</v>
      </c>
      <c r="I335" s="849">
        <v>12650</v>
      </c>
      <c r="J335" s="849">
        <v>1</v>
      </c>
      <c r="K335" s="850">
        <v>12650</v>
      </c>
    </row>
    <row r="336" spans="1:11" ht="14.4" customHeight="1" x14ac:dyDescent="0.3">
      <c r="A336" s="831" t="s">
        <v>581</v>
      </c>
      <c r="B336" s="832" t="s">
        <v>582</v>
      </c>
      <c r="C336" s="835" t="s">
        <v>610</v>
      </c>
      <c r="D336" s="863" t="s">
        <v>611</v>
      </c>
      <c r="E336" s="835" t="s">
        <v>2430</v>
      </c>
      <c r="F336" s="863" t="s">
        <v>2431</v>
      </c>
      <c r="G336" s="835" t="s">
        <v>2550</v>
      </c>
      <c r="H336" s="835" t="s">
        <v>2551</v>
      </c>
      <c r="I336" s="849">
        <v>12650</v>
      </c>
      <c r="J336" s="849">
        <v>1</v>
      </c>
      <c r="K336" s="850">
        <v>12650</v>
      </c>
    </row>
    <row r="337" spans="1:11" ht="14.4" customHeight="1" x14ac:dyDescent="0.3">
      <c r="A337" s="831" t="s">
        <v>581</v>
      </c>
      <c r="B337" s="832" t="s">
        <v>582</v>
      </c>
      <c r="C337" s="835" t="s">
        <v>610</v>
      </c>
      <c r="D337" s="863" t="s">
        <v>611</v>
      </c>
      <c r="E337" s="835" t="s">
        <v>2430</v>
      </c>
      <c r="F337" s="863" t="s">
        <v>2431</v>
      </c>
      <c r="G337" s="835" t="s">
        <v>2552</v>
      </c>
      <c r="H337" s="835" t="s">
        <v>2553</v>
      </c>
      <c r="I337" s="849">
        <v>16327.48046875</v>
      </c>
      <c r="J337" s="849">
        <v>1</v>
      </c>
      <c r="K337" s="850">
        <v>16327.48046875</v>
      </c>
    </row>
    <row r="338" spans="1:11" ht="14.4" customHeight="1" x14ac:dyDescent="0.3">
      <c r="A338" s="831" t="s">
        <v>581</v>
      </c>
      <c r="B338" s="832" t="s">
        <v>582</v>
      </c>
      <c r="C338" s="835" t="s">
        <v>610</v>
      </c>
      <c r="D338" s="863" t="s">
        <v>611</v>
      </c>
      <c r="E338" s="835" t="s">
        <v>2430</v>
      </c>
      <c r="F338" s="863" t="s">
        <v>2431</v>
      </c>
      <c r="G338" s="835" t="s">
        <v>2554</v>
      </c>
      <c r="H338" s="835" t="s">
        <v>2555</v>
      </c>
      <c r="I338" s="849">
        <v>16327.48046875</v>
      </c>
      <c r="J338" s="849">
        <v>1</v>
      </c>
      <c r="K338" s="850">
        <v>16327.48046875</v>
      </c>
    </row>
    <row r="339" spans="1:11" ht="14.4" customHeight="1" x14ac:dyDescent="0.3">
      <c r="A339" s="831" t="s">
        <v>581</v>
      </c>
      <c r="B339" s="832" t="s">
        <v>582</v>
      </c>
      <c r="C339" s="835" t="s">
        <v>610</v>
      </c>
      <c r="D339" s="863" t="s">
        <v>611</v>
      </c>
      <c r="E339" s="835" t="s">
        <v>2430</v>
      </c>
      <c r="F339" s="863" t="s">
        <v>2431</v>
      </c>
      <c r="G339" s="835" t="s">
        <v>2556</v>
      </c>
      <c r="H339" s="835" t="s">
        <v>2557</v>
      </c>
      <c r="I339" s="849">
        <v>9091.009765625</v>
      </c>
      <c r="J339" s="849">
        <v>1</v>
      </c>
      <c r="K339" s="850">
        <v>9091.009765625</v>
      </c>
    </row>
    <row r="340" spans="1:11" ht="14.4" customHeight="1" x14ac:dyDescent="0.3">
      <c r="A340" s="831" t="s">
        <v>581</v>
      </c>
      <c r="B340" s="832" t="s">
        <v>582</v>
      </c>
      <c r="C340" s="835" t="s">
        <v>610</v>
      </c>
      <c r="D340" s="863" t="s">
        <v>611</v>
      </c>
      <c r="E340" s="835" t="s">
        <v>2430</v>
      </c>
      <c r="F340" s="863" t="s">
        <v>2431</v>
      </c>
      <c r="G340" s="835" t="s">
        <v>2558</v>
      </c>
      <c r="H340" s="835" t="s">
        <v>2559</v>
      </c>
      <c r="I340" s="849">
        <v>9091.009765625</v>
      </c>
      <c r="J340" s="849">
        <v>1</v>
      </c>
      <c r="K340" s="850">
        <v>9091.009765625</v>
      </c>
    </row>
    <row r="341" spans="1:11" ht="14.4" customHeight="1" x14ac:dyDescent="0.3">
      <c r="A341" s="831" t="s">
        <v>581</v>
      </c>
      <c r="B341" s="832" t="s">
        <v>582</v>
      </c>
      <c r="C341" s="835" t="s">
        <v>610</v>
      </c>
      <c r="D341" s="863" t="s">
        <v>611</v>
      </c>
      <c r="E341" s="835" t="s">
        <v>2430</v>
      </c>
      <c r="F341" s="863" t="s">
        <v>2431</v>
      </c>
      <c r="G341" s="835" t="s">
        <v>2560</v>
      </c>
      <c r="H341" s="835" t="s">
        <v>2561</v>
      </c>
      <c r="I341" s="849">
        <v>9775</v>
      </c>
      <c r="J341" s="849">
        <v>1</v>
      </c>
      <c r="K341" s="850">
        <v>9775</v>
      </c>
    </row>
    <row r="342" spans="1:11" ht="14.4" customHeight="1" x14ac:dyDescent="0.3">
      <c r="A342" s="831" t="s">
        <v>581</v>
      </c>
      <c r="B342" s="832" t="s">
        <v>582</v>
      </c>
      <c r="C342" s="835" t="s">
        <v>610</v>
      </c>
      <c r="D342" s="863" t="s">
        <v>611</v>
      </c>
      <c r="E342" s="835" t="s">
        <v>2430</v>
      </c>
      <c r="F342" s="863" t="s">
        <v>2431</v>
      </c>
      <c r="G342" s="835" t="s">
        <v>2562</v>
      </c>
      <c r="H342" s="835" t="s">
        <v>2563</v>
      </c>
      <c r="I342" s="849">
        <v>10350</v>
      </c>
      <c r="J342" s="849">
        <v>1</v>
      </c>
      <c r="K342" s="850">
        <v>10350</v>
      </c>
    </row>
    <row r="343" spans="1:11" ht="14.4" customHeight="1" x14ac:dyDescent="0.3">
      <c r="A343" s="831" t="s">
        <v>581</v>
      </c>
      <c r="B343" s="832" t="s">
        <v>582</v>
      </c>
      <c r="C343" s="835" t="s">
        <v>610</v>
      </c>
      <c r="D343" s="863" t="s">
        <v>611</v>
      </c>
      <c r="E343" s="835" t="s">
        <v>2430</v>
      </c>
      <c r="F343" s="863" t="s">
        <v>2431</v>
      </c>
      <c r="G343" s="835" t="s">
        <v>2564</v>
      </c>
      <c r="H343" s="835" t="s">
        <v>2565</v>
      </c>
      <c r="I343" s="849">
        <v>3699.550048828125</v>
      </c>
      <c r="J343" s="849">
        <v>1</v>
      </c>
      <c r="K343" s="850">
        <v>3699.550048828125</v>
      </c>
    </row>
    <row r="344" spans="1:11" ht="14.4" customHeight="1" x14ac:dyDescent="0.3">
      <c r="A344" s="831" t="s">
        <v>581</v>
      </c>
      <c r="B344" s="832" t="s">
        <v>582</v>
      </c>
      <c r="C344" s="835" t="s">
        <v>610</v>
      </c>
      <c r="D344" s="863" t="s">
        <v>611</v>
      </c>
      <c r="E344" s="835" t="s">
        <v>2430</v>
      </c>
      <c r="F344" s="863" t="s">
        <v>2431</v>
      </c>
      <c r="G344" s="835" t="s">
        <v>2566</v>
      </c>
      <c r="H344" s="835" t="s">
        <v>2567</v>
      </c>
      <c r="I344" s="849">
        <v>39949.8515625</v>
      </c>
      <c r="J344" s="849">
        <v>1</v>
      </c>
      <c r="K344" s="850">
        <v>39949.8515625</v>
      </c>
    </row>
    <row r="345" spans="1:11" ht="14.4" customHeight="1" x14ac:dyDescent="0.3">
      <c r="A345" s="831" t="s">
        <v>581</v>
      </c>
      <c r="B345" s="832" t="s">
        <v>582</v>
      </c>
      <c r="C345" s="835" t="s">
        <v>610</v>
      </c>
      <c r="D345" s="863" t="s">
        <v>611</v>
      </c>
      <c r="E345" s="835" t="s">
        <v>2430</v>
      </c>
      <c r="F345" s="863" t="s">
        <v>2431</v>
      </c>
      <c r="G345" s="835" t="s">
        <v>2568</v>
      </c>
      <c r="H345" s="835" t="s">
        <v>2569</v>
      </c>
      <c r="I345" s="849">
        <v>12650</v>
      </c>
      <c r="J345" s="849">
        <v>5</v>
      </c>
      <c r="K345" s="850">
        <v>63250</v>
      </c>
    </row>
    <row r="346" spans="1:11" ht="14.4" customHeight="1" x14ac:dyDescent="0.3">
      <c r="A346" s="831" t="s">
        <v>581</v>
      </c>
      <c r="B346" s="832" t="s">
        <v>582</v>
      </c>
      <c r="C346" s="835" t="s">
        <v>610</v>
      </c>
      <c r="D346" s="863" t="s">
        <v>611</v>
      </c>
      <c r="E346" s="835" t="s">
        <v>2430</v>
      </c>
      <c r="F346" s="863" t="s">
        <v>2431</v>
      </c>
      <c r="G346" s="835" t="s">
        <v>2570</v>
      </c>
      <c r="H346" s="835" t="s">
        <v>2571</v>
      </c>
      <c r="I346" s="849">
        <v>12650</v>
      </c>
      <c r="J346" s="849">
        <v>2</v>
      </c>
      <c r="K346" s="850">
        <v>25300</v>
      </c>
    </row>
    <row r="347" spans="1:11" ht="14.4" customHeight="1" x14ac:dyDescent="0.3">
      <c r="A347" s="831" t="s">
        <v>581</v>
      </c>
      <c r="B347" s="832" t="s">
        <v>582</v>
      </c>
      <c r="C347" s="835" t="s">
        <v>610</v>
      </c>
      <c r="D347" s="863" t="s">
        <v>611</v>
      </c>
      <c r="E347" s="835" t="s">
        <v>2430</v>
      </c>
      <c r="F347" s="863" t="s">
        <v>2431</v>
      </c>
      <c r="G347" s="835" t="s">
        <v>2572</v>
      </c>
      <c r="H347" s="835" t="s">
        <v>2573</v>
      </c>
      <c r="I347" s="849">
        <v>12650</v>
      </c>
      <c r="J347" s="849">
        <v>1</v>
      </c>
      <c r="K347" s="850">
        <v>12650</v>
      </c>
    </row>
    <row r="348" spans="1:11" ht="14.4" customHeight="1" x14ac:dyDescent="0.3">
      <c r="A348" s="831" t="s">
        <v>581</v>
      </c>
      <c r="B348" s="832" t="s">
        <v>582</v>
      </c>
      <c r="C348" s="835" t="s">
        <v>610</v>
      </c>
      <c r="D348" s="863" t="s">
        <v>611</v>
      </c>
      <c r="E348" s="835" t="s">
        <v>2430</v>
      </c>
      <c r="F348" s="863" t="s">
        <v>2431</v>
      </c>
      <c r="G348" s="835" t="s">
        <v>2574</v>
      </c>
      <c r="H348" s="835" t="s">
        <v>2575</v>
      </c>
      <c r="I348" s="849">
        <v>12650</v>
      </c>
      <c r="J348" s="849">
        <v>4</v>
      </c>
      <c r="K348" s="850">
        <v>50600</v>
      </c>
    </row>
    <row r="349" spans="1:11" ht="14.4" customHeight="1" x14ac:dyDescent="0.3">
      <c r="A349" s="831" t="s">
        <v>581</v>
      </c>
      <c r="B349" s="832" t="s">
        <v>582</v>
      </c>
      <c r="C349" s="835" t="s">
        <v>610</v>
      </c>
      <c r="D349" s="863" t="s">
        <v>611</v>
      </c>
      <c r="E349" s="835" t="s">
        <v>2430</v>
      </c>
      <c r="F349" s="863" t="s">
        <v>2431</v>
      </c>
      <c r="G349" s="835" t="s">
        <v>2576</v>
      </c>
      <c r="H349" s="835" t="s">
        <v>2577</v>
      </c>
      <c r="I349" s="849">
        <v>12650</v>
      </c>
      <c r="J349" s="849">
        <v>1</v>
      </c>
      <c r="K349" s="850">
        <v>12650</v>
      </c>
    </row>
    <row r="350" spans="1:11" ht="14.4" customHeight="1" x14ac:dyDescent="0.3">
      <c r="A350" s="831" t="s">
        <v>581</v>
      </c>
      <c r="B350" s="832" t="s">
        <v>582</v>
      </c>
      <c r="C350" s="835" t="s">
        <v>610</v>
      </c>
      <c r="D350" s="863" t="s">
        <v>611</v>
      </c>
      <c r="E350" s="835" t="s">
        <v>2430</v>
      </c>
      <c r="F350" s="863" t="s">
        <v>2431</v>
      </c>
      <c r="G350" s="835" t="s">
        <v>2578</v>
      </c>
      <c r="H350" s="835" t="s">
        <v>2579</v>
      </c>
      <c r="I350" s="849">
        <v>7475</v>
      </c>
      <c r="J350" s="849">
        <v>1</v>
      </c>
      <c r="K350" s="850">
        <v>7475</v>
      </c>
    </row>
    <row r="351" spans="1:11" ht="14.4" customHeight="1" x14ac:dyDescent="0.3">
      <c r="A351" s="831" t="s">
        <v>581</v>
      </c>
      <c r="B351" s="832" t="s">
        <v>582</v>
      </c>
      <c r="C351" s="835" t="s">
        <v>610</v>
      </c>
      <c r="D351" s="863" t="s">
        <v>611</v>
      </c>
      <c r="E351" s="835" t="s">
        <v>2430</v>
      </c>
      <c r="F351" s="863" t="s">
        <v>2431</v>
      </c>
      <c r="G351" s="835" t="s">
        <v>2580</v>
      </c>
      <c r="H351" s="835" t="s">
        <v>2581</v>
      </c>
      <c r="I351" s="849">
        <v>9487.5</v>
      </c>
      <c r="J351" s="849">
        <v>3</v>
      </c>
      <c r="K351" s="850">
        <v>32775</v>
      </c>
    </row>
    <row r="352" spans="1:11" ht="14.4" customHeight="1" x14ac:dyDescent="0.3">
      <c r="A352" s="831" t="s">
        <v>581</v>
      </c>
      <c r="B352" s="832" t="s">
        <v>582</v>
      </c>
      <c r="C352" s="835" t="s">
        <v>610</v>
      </c>
      <c r="D352" s="863" t="s">
        <v>611</v>
      </c>
      <c r="E352" s="835" t="s">
        <v>2430</v>
      </c>
      <c r="F352" s="863" t="s">
        <v>2431</v>
      </c>
      <c r="G352" s="835" t="s">
        <v>2582</v>
      </c>
      <c r="H352" s="835" t="s">
        <v>2583</v>
      </c>
      <c r="I352" s="849">
        <v>12650</v>
      </c>
      <c r="J352" s="849">
        <v>1</v>
      </c>
      <c r="K352" s="850">
        <v>12650</v>
      </c>
    </row>
    <row r="353" spans="1:11" ht="14.4" customHeight="1" x14ac:dyDescent="0.3">
      <c r="A353" s="831" t="s">
        <v>581</v>
      </c>
      <c r="B353" s="832" t="s">
        <v>582</v>
      </c>
      <c r="C353" s="835" t="s">
        <v>610</v>
      </c>
      <c r="D353" s="863" t="s">
        <v>611</v>
      </c>
      <c r="E353" s="835" t="s">
        <v>2430</v>
      </c>
      <c r="F353" s="863" t="s">
        <v>2431</v>
      </c>
      <c r="G353" s="835" t="s">
        <v>2584</v>
      </c>
      <c r="H353" s="835" t="s">
        <v>2585</v>
      </c>
      <c r="I353" s="849">
        <v>16100</v>
      </c>
      <c r="J353" s="849">
        <v>5</v>
      </c>
      <c r="K353" s="850">
        <v>80500</v>
      </c>
    </row>
    <row r="354" spans="1:11" ht="14.4" customHeight="1" x14ac:dyDescent="0.3">
      <c r="A354" s="831" t="s">
        <v>581</v>
      </c>
      <c r="B354" s="832" t="s">
        <v>582</v>
      </c>
      <c r="C354" s="835" t="s">
        <v>610</v>
      </c>
      <c r="D354" s="863" t="s">
        <v>611</v>
      </c>
      <c r="E354" s="835" t="s">
        <v>2430</v>
      </c>
      <c r="F354" s="863" t="s">
        <v>2431</v>
      </c>
      <c r="G354" s="835" t="s">
        <v>2586</v>
      </c>
      <c r="H354" s="835" t="s">
        <v>2587</v>
      </c>
      <c r="I354" s="849">
        <v>10605.555555555555</v>
      </c>
      <c r="J354" s="849">
        <v>7</v>
      </c>
      <c r="K354" s="850">
        <v>78200</v>
      </c>
    </row>
    <row r="355" spans="1:11" ht="14.4" customHeight="1" x14ac:dyDescent="0.3">
      <c r="A355" s="831" t="s">
        <v>581</v>
      </c>
      <c r="B355" s="832" t="s">
        <v>582</v>
      </c>
      <c r="C355" s="835" t="s">
        <v>610</v>
      </c>
      <c r="D355" s="863" t="s">
        <v>611</v>
      </c>
      <c r="E355" s="835" t="s">
        <v>2430</v>
      </c>
      <c r="F355" s="863" t="s">
        <v>2431</v>
      </c>
      <c r="G355" s="835" t="s">
        <v>2588</v>
      </c>
      <c r="H355" s="835" t="s">
        <v>2589</v>
      </c>
      <c r="I355" s="849">
        <v>8682.5</v>
      </c>
      <c r="J355" s="849">
        <v>7</v>
      </c>
      <c r="K355" s="850">
        <v>60950</v>
      </c>
    </row>
    <row r="356" spans="1:11" ht="14.4" customHeight="1" x14ac:dyDescent="0.3">
      <c r="A356" s="831" t="s">
        <v>581</v>
      </c>
      <c r="B356" s="832" t="s">
        <v>582</v>
      </c>
      <c r="C356" s="835" t="s">
        <v>610</v>
      </c>
      <c r="D356" s="863" t="s">
        <v>611</v>
      </c>
      <c r="E356" s="835" t="s">
        <v>2430</v>
      </c>
      <c r="F356" s="863" t="s">
        <v>2431</v>
      </c>
      <c r="G356" s="835" t="s">
        <v>2590</v>
      </c>
      <c r="H356" s="835" t="s">
        <v>2591</v>
      </c>
      <c r="I356" s="849">
        <v>9660</v>
      </c>
      <c r="J356" s="849">
        <v>3</v>
      </c>
      <c r="K356" s="850">
        <v>31050</v>
      </c>
    </row>
    <row r="357" spans="1:11" ht="14.4" customHeight="1" x14ac:dyDescent="0.3">
      <c r="A357" s="831" t="s">
        <v>581</v>
      </c>
      <c r="B357" s="832" t="s">
        <v>582</v>
      </c>
      <c r="C357" s="835" t="s">
        <v>610</v>
      </c>
      <c r="D357" s="863" t="s">
        <v>611</v>
      </c>
      <c r="E357" s="835" t="s">
        <v>2430</v>
      </c>
      <c r="F357" s="863" t="s">
        <v>2431</v>
      </c>
      <c r="G357" s="835" t="s">
        <v>2592</v>
      </c>
      <c r="H357" s="835" t="s">
        <v>2593</v>
      </c>
      <c r="I357" s="849">
        <v>16100</v>
      </c>
      <c r="J357" s="849">
        <v>1</v>
      </c>
      <c r="K357" s="850">
        <v>16100</v>
      </c>
    </row>
    <row r="358" spans="1:11" ht="14.4" customHeight="1" x14ac:dyDescent="0.3">
      <c r="A358" s="831" t="s">
        <v>581</v>
      </c>
      <c r="B358" s="832" t="s">
        <v>582</v>
      </c>
      <c r="C358" s="835" t="s">
        <v>610</v>
      </c>
      <c r="D358" s="863" t="s">
        <v>611</v>
      </c>
      <c r="E358" s="835" t="s">
        <v>2430</v>
      </c>
      <c r="F358" s="863" t="s">
        <v>2431</v>
      </c>
      <c r="G358" s="835" t="s">
        <v>2594</v>
      </c>
      <c r="H358" s="835" t="s">
        <v>2595</v>
      </c>
      <c r="I358" s="849">
        <v>9939.2857142857138</v>
      </c>
      <c r="J358" s="849">
        <v>7</v>
      </c>
      <c r="K358" s="850">
        <v>69575</v>
      </c>
    </row>
    <row r="359" spans="1:11" ht="14.4" customHeight="1" x14ac:dyDescent="0.3">
      <c r="A359" s="831" t="s">
        <v>581</v>
      </c>
      <c r="B359" s="832" t="s">
        <v>582</v>
      </c>
      <c r="C359" s="835" t="s">
        <v>610</v>
      </c>
      <c r="D359" s="863" t="s">
        <v>611</v>
      </c>
      <c r="E359" s="835" t="s">
        <v>2430</v>
      </c>
      <c r="F359" s="863" t="s">
        <v>2431</v>
      </c>
      <c r="G359" s="835" t="s">
        <v>2596</v>
      </c>
      <c r="H359" s="835" t="s">
        <v>2597</v>
      </c>
      <c r="I359" s="849">
        <v>5366.666666666667</v>
      </c>
      <c r="J359" s="849">
        <v>2</v>
      </c>
      <c r="K359" s="850">
        <v>11500</v>
      </c>
    </row>
    <row r="360" spans="1:11" ht="14.4" customHeight="1" x14ac:dyDescent="0.3">
      <c r="A360" s="831" t="s">
        <v>581</v>
      </c>
      <c r="B360" s="832" t="s">
        <v>582</v>
      </c>
      <c r="C360" s="835" t="s">
        <v>610</v>
      </c>
      <c r="D360" s="863" t="s">
        <v>611</v>
      </c>
      <c r="E360" s="835" t="s">
        <v>2430</v>
      </c>
      <c r="F360" s="863" t="s">
        <v>2431</v>
      </c>
      <c r="G360" s="835" t="s">
        <v>2598</v>
      </c>
      <c r="H360" s="835" t="s">
        <v>2599</v>
      </c>
      <c r="I360" s="849">
        <v>2875</v>
      </c>
      <c r="J360" s="849">
        <v>1</v>
      </c>
      <c r="K360" s="850">
        <v>2875</v>
      </c>
    </row>
    <row r="361" spans="1:11" ht="14.4" customHeight="1" x14ac:dyDescent="0.3">
      <c r="A361" s="831" t="s">
        <v>581</v>
      </c>
      <c r="B361" s="832" t="s">
        <v>582</v>
      </c>
      <c r="C361" s="835" t="s">
        <v>610</v>
      </c>
      <c r="D361" s="863" t="s">
        <v>611</v>
      </c>
      <c r="E361" s="835" t="s">
        <v>2430</v>
      </c>
      <c r="F361" s="863" t="s">
        <v>2431</v>
      </c>
      <c r="G361" s="835" t="s">
        <v>2600</v>
      </c>
      <c r="H361" s="835" t="s">
        <v>2601</v>
      </c>
      <c r="I361" s="849">
        <v>2875</v>
      </c>
      <c r="J361" s="849">
        <v>1</v>
      </c>
      <c r="K361" s="850">
        <v>2875</v>
      </c>
    </row>
    <row r="362" spans="1:11" ht="14.4" customHeight="1" x14ac:dyDescent="0.3">
      <c r="A362" s="831" t="s">
        <v>581</v>
      </c>
      <c r="B362" s="832" t="s">
        <v>582</v>
      </c>
      <c r="C362" s="835" t="s">
        <v>610</v>
      </c>
      <c r="D362" s="863" t="s">
        <v>611</v>
      </c>
      <c r="E362" s="835" t="s">
        <v>2430</v>
      </c>
      <c r="F362" s="863" t="s">
        <v>2431</v>
      </c>
      <c r="G362" s="835" t="s">
        <v>2602</v>
      </c>
      <c r="H362" s="835" t="s">
        <v>2603</v>
      </c>
      <c r="I362" s="849">
        <v>2875</v>
      </c>
      <c r="J362" s="849">
        <v>1</v>
      </c>
      <c r="K362" s="850">
        <v>2875</v>
      </c>
    </row>
    <row r="363" spans="1:11" ht="14.4" customHeight="1" x14ac:dyDescent="0.3">
      <c r="A363" s="831" t="s">
        <v>581</v>
      </c>
      <c r="B363" s="832" t="s">
        <v>582</v>
      </c>
      <c r="C363" s="835" t="s">
        <v>610</v>
      </c>
      <c r="D363" s="863" t="s">
        <v>611</v>
      </c>
      <c r="E363" s="835" t="s">
        <v>2430</v>
      </c>
      <c r="F363" s="863" t="s">
        <v>2431</v>
      </c>
      <c r="G363" s="835" t="s">
        <v>2604</v>
      </c>
      <c r="H363" s="835" t="s">
        <v>2605</v>
      </c>
      <c r="I363" s="849">
        <v>5750</v>
      </c>
      <c r="J363" s="849">
        <v>1</v>
      </c>
      <c r="K363" s="850">
        <v>5750</v>
      </c>
    </row>
    <row r="364" spans="1:11" ht="14.4" customHeight="1" x14ac:dyDescent="0.3">
      <c r="A364" s="831" t="s">
        <v>581</v>
      </c>
      <c r="B364" s="832" t="s">
        <v>582</v>
      </c>
      <c r="C364" s="835" t="s">
        <v>610</v>
      </c>
      <c r="D364" s="863" t="s">
        <v>611</v>
      </c>
      <c r="E364" s="835" t="s">
        <v>2430</v>
      </c>
      <c r="F364" s="863" t="s">
        <v>2431</v>
      </c>
      <c r="G364" s="835" t="s">
        <v>2606</v>
      </c>
      <c r="H364" s="835" t="s">
        <v>2607</v>
      </c>
      <c r="I364" s="849">
        <v>2875</v>
      </c>
      <c r="J364" s="849">
        <v>1</v>
      </c>
      <c r="K364" s="850">
        <v>2875</v>
      </c>
    </row>
    <row r="365" spans="1:11" ht="14.4" customHeight="1" x14ac:dyDescent="0.3">
      <c r="A365" s="831" t="s">
        <v>581</v>
      </c>
      <c r="B365" s="832" t="s">
        <v>582</v>
      </c>
      <c r="C365" s="835" t="s">
        <v>610</v>
      </c>
      <c r="D365" s="863" t="s">
        <v>611</v>
      </c>
      <c r="E365" s="835" t="s">
        <v>2430</v>
      </c>
      <c r="F365" s="863" t="s">
        <v>2431</v>
      </c>
      <c r="G365" s="835" t="s">
        <v>2608</v>
      </c>
      <c r="H365" s="835" t="s">
        <v>2609</v>
      </c>
      <c r="I365" s="849">
        <v>5750</v>
      </c>
      <c r="J365" s="849">
        <v>1</v>
      </c>
      <c r="K365" s="850">
        <v>5750</v>
      </c>
    </row>
    <row r="366" spans="1:11" ht="14.4" customHeight="1" x14ac:dyDescent="0.3">
      <c r="A366" s="831" t="s">
        <v>581</v>
      </c>
      <c r="B366" s="832" t="s">
        <v>582</v>
      </c>
      <c r="C366" s="835" t="s">
        <v>610</v>
      </c>
      <c r="D366" s="863" t="s">
        <v>611</v>
      </c>
      <c r="E366" s="835" t="s">
        <v>2430</v>
      </c>
      <c r="F366" s="863" t="s">
        <v>2431</v>
      </c>
      <c r="G366" s="835" t="s">
        <v>2610</v>
      </c>
      <c r="H366" s="835" t="s">
        <v>2611</v>
      </c>
      <c r="I366" s="849">
        <v>5750</v>
      </c>
      <c r="J366" s="849">
        <v>1</v>
      </c>
      <c r="K366" s="850">
        <v>5750</v>
      </c>
    </row>
    <row r="367" spans="1:11" ht="14.4" customHeight="1" x14ac:dyDescent="0.3">
      <c r="A367" s="831" t="s">
        <v>581</v>
      </c>
      <c r="B367" s="832" t="s">
        <v>582</v>
      </c>
      <c r="C367" s="835" t="s">
        <v>610</v>
      </c>
      <c r="D367" s="863" t="s">
        <v>611</v>
      </c>
      <c r="E367" s="835" t="s">
        <v>2430</v>
      </c>
      <c r="F367" s="863" t="s">
        <v>2431</v>
      </c>
      <c r="G367" s="835" t="s">
        <v>2612</v>
      </c>
      <c r="H367" s="835" t="s">
        <v>2613</v>
      </c>
      <c r="I367" s="849">
        <v>5750</v>
      </c>
      <c r="J367" s="849">
        <v>1</v>
      </c>
      <c r="K367" s="850">
        <v>5750</v>
      </c>
    </row>
    <row r="368" spans="1:11" ht="14.4" customHeight="1" x14ac:dyDescent="0.3">
      <c r="A368" s="831" t="s">
        <v>581</v>
      </c>
      <c r="B368" s="832" t="s">
        <v>582</v>
      </c>
      <c r="C368" s="835" t="s">
        <v>610</v>
      </c>
      <c r="D368" s="863" t="s">
        <v>611</v>
      </c>
      <c r="E368" s="835" t="s">
        <v>2430</v>
      </c>
      <c r="F368" s="863" t="s">
        <v>2431</v>
      </c>
      <c r="G368" s="835" t="s">
        <v>2614</v>
      </c>
      <c r="H368" s="835" t="s">
        <v>2615</v>
      </c>
      <c r="I368" s="849">
        <v>4312.5</v>
      </c>
      <c r="J368" s="849">
        <v>2</v>
      </c>
      <c r="K368" s="850">
        <v>8625</v>
      </c>
    </row>
    <row r="369" spans="1:11" ht="14.4" customHeight="1" x14ac:dyDescent="0.3">
      <c r="A369" s="831" t="s">
        <v>581</v>
      </c>
      <c r="B369" s="832" t="s">
        <v>582</v>
      </c>
      <c r="C369" s="835" t="s">
        <v>610</v>
      </c>
      <c r="D369" s="863" t="s">
        <v>611</v>
      </c>
      <c r="E369" s="835" t="s">
        <v>2430</v>
      </c>
      <c r="F369" s="863" t="s">
        <v>2431</v>
      </c>
      <c r="G369" s="835" t="s">
        <v>2616</v>
      </c>
      <c r="H369" s="835" t="s">
        <v>2617</v>
      </c>
      <c r="I369" s="849">
        <v>7475</v>
      </c>
      <c r="J369" s="849">
        <v>1</v>
      </c>
      <c r="K369" s="850">
        <v>7475</v>
      </c>
    </row>
    <row r="370" spans="1:11" ht="14.4" customHeight="1" x14ac:dyDescent="0.3">
      <c r="A370" s="831" t="s">
        <v>581</v>
      </c>
      <c r="B370" s="832" t="s">
        <v>582</v>
      </c>
      <c r="C370" s="835" t="s">
        <v>610</v>
      </c>
      <c r="D370" s="863" t="s">
        <v>611</v>
      </c>
      <c r="E370" s="835" t="s">
        <v>2430</v>
      </c>
      <c r="F370" s="863" t="s">
        <v>2431</v>
      </c>
      <c r="G370" s="835" t="s">
        <v>2618</v>
      </c>
      <c r="H370" s="835" t="s">
        <v>2619</v>
      </c>
      <c r="I370" s="849">
        <v>2875</v>
      </c>
      <c r="J370" s="849">
        <v>1</v>
      </c>
      <c r="K370" s="850">
        <v>2875</v>
      </c>
    </row>
    <row r="371" spans="1:11" ht="14.4" customHeight="1" x14ac:dyDescent="0.3">
      <c r="A371" s="831" t="s">
        <v>581</v>
      </c>
      <c r="B371" s="832" t="s">
        <v>582</v>
      </c>
      <c r="C371" s="835" t="s">
        <v>610</v>
      </c>
      <c r="D371" s="863" t="s">
        <v>611</v>
      </c>
      <c r="E371" s="835" t="s">
        <v>2430</v>
      </c>
      <c r="F371" s="863" t="s">
        <v>2431</v>
      </c>
      <c r="G371" s="835" t="s">
        <v>2620</v>
      </c>
      <c r="H371" s="835" t="s">
        <v>2621</v>
      </c>
      <c r="I371" s="849">
        <v>8050</v>
      </c>
      <c r="J371" s="849">
        <v>1</v>
      </c>
      <c r="K371" s="850">
        <v>8050</v>
      </c>
    </row>
    <row r="372" spans="1:11" ht="14.4" customHeight="1" x14ac:dyDescent="0.3">
      <c r="A372" s="831" t="s">
        <v>581</v>
      </c>
      <c r="B372" s="832" t="s">
        <v>582</v>
      </c>
      <c r="C372" s="835" t="s">
        <v>610</v>
      </c>
      <c r="D372" s="863" t="s">
        <v>611</v>
      </c>
      <c r="E372" s="835" t="s">
        <v>2430</v>
      </c>
      <c r="F372" s="863" t="s">
        <v>2431</v>
      </c>
      <c r="G372" s="835" t="s">
        <v>2622</v>
      </c>
      <c r="H372" s="835" t="s">
        <v>2623</v>
      </c>
      <c r="I372" s="849">
        <v>3450</v>
      </c>
      <c r="J372" s="849">
        <v>3</v>
      </c>
      <c r="K372" s="850">
        <v>10350</v>
      </c>
    </row>
    <row r="373" spans="1:11" ht="14.4" customHeight="1" x14ac:dyDescent="0.3">
      <c r="A373" s="831" t="s">
        <v>581</v>
      </c>
      <c r="B373" s="832" t="s">
        <v>582</v>
      </c>
      <c r="C373" s="835" t="s">
        <v>610</v>
      </c>
      <c r="D373" s="863" t="s">
        <v>611</v>
      </c>
      <c r="E373" s="835" t="s">
        <v>2430</v>
      </c>
      <c r="F373" s="863" t="s">
        <v>2431</v>
      </c>
      <c r="G373" s="835" t="s">
        <v>2624</v>
      </c>
      <c r="H373" s="835" t="s">
        <v>2625</v>
      </c>
      <c r="I373" s="849">
        <v>8050</v>
      </c>
      <c r="J373" s="849">
        <v>1</v>
      </c>
      <c r="K373" s="850">
        <v>8050</v>
      </c>
    </row>
    <row r="374" spans="1:11" ht="14.4" customHeight="1" x14ac:dyDescent="0.3">
      <c r="A374" s="831" t="s">
        <v>581</v>
      </c>
      <c r="B374" s="832" t="s">
        <v>582</v>
      </c>
      <c r="C374" s="835" t="s">
        <v>610</v>
      </c>
      <c r="D374" s="863" t="s">
        <v>611</v>
      </c>
      <c r="E374" s="835" t="s">
        <v>2430</v>
      </c>
      <c r="F374" s="863" t="s">
        <v>2431</v>
      </c>
      <c r="G374" s="835" t="s">
        <v>2626</v>
      </c>
      <c r="H374" s="835" t="s">
        <v>2627</v>
      </c>
      <c r="I374" s="849">
        <v>3450</v>
      </c>
      <c r="J374" s="849">
        <v>1</v>
      </c>
      <c r="K374" s="850">
        <v>3450</v>
      </c>
    </row>
    <row r="375" spans="1:11" ht="14.4" customHeight="1" x14ac:dyDescent="0.3">
      <c r="A375" s="831" t="s">
        <v>581</v>
      </c>
      <c r="B375" s="832" t="s">
        <v>582</v>
      </c>
      <c r="C375" s="835" t="s">
        <v>610</v>
      </c>
      <c r="D375" s="863" t="s">
        <v>611</v>
      </c>
      <c r="E375" s="835" t="s">
        <v>2430</v>
      </c>
      <c r="F375" s="863" t="s">
        <v>2431</v>
      </c>
      <c r="G375" s="835" t="s">
        <v>2628</v>
      </c>
      <c r="H375" s="835" t="s">
        <v>2629</v>
      </c>
      <c r="I375" s="849">
        <v>5750</v>
      </c>
      <c r="J375" s="849">
        <v>1</v>
      </c>
      <c r="K375" s="850">
        <v>5750</v>
      </c>
    </row>
    <row r="376" spans="1:11" ht="14.4" customHeight="1" x14ac:dyDescent="0.3">
      <c r="A376" s="831" t="s">
        <v>581</v>
      </c>
      <c r="B376" s="832" t="s">
        <v>582</v>
      </c>
      <c r="C376" s="835" t="s">
        <v>610</v>
      </c>
      <c r="D376" s="863" t="s">
        <v>611</v>
      </c>
      <c r="E376" s="835" t="s">
        <v>2430</v>
      </c>
      <c r="F376" s="863" t="s">
        <v>2431</v>
      </c>
      <c r="G376" s="835" t="s">
        <v>2630</v>
      </c>
      <c r="H376" s="835" t="s">
        <v>2631</v>
      </c>
      <c r="I376" s="849">
        <v>3450</v>
      </c>
      <c r="J376" s="849">
        <v>2</v>
      </c>
      <c r="K376" s="850">
        <v>6900</v>
      </c>
    </row>
    <row r="377" spans="1:11" ht="14.4" customHeight="1" x14ac:dyDescent="0.3">
      <c r="A377" s="831" t="s">
        <v>581</v>
      </c>
      <c r="B377" s="832" t="s">
        <v>582</v>
      </c>
      <c r="C377" s="835" t="s">
        <v>610</v>
      </c>
      <c r="D377" s="863" t="s">
        <v>611</v>
      </c>
      <c r="E377" s="835" t="s">
        <v>2430</v>
      </c>
      <c r="F377" s="863" t="s">
        <v>2431</v>
      </c>
      <c r="G377" s="835" t="s">
        <v>2632</v>
      </c>
      <c r="H377" s="835" t="s">
        <v>2633</v>
      </c>
      <c r="I377" s="849">
        <v>5750</v>
      </c>
      <c r="J377" s="849">
        <v>2</v>
      </c>
      <c r="K377" s="850">
        <v>11500</v>
      </c>
    </row>
    <row r="378" spans="1:11" ht="14.4" customHeight="1" x14ac:dyDescent="0.3">
      <c r="A378" s="831" t="s">
        <v>581</v>
      </c>
      <c r="B378" s="832" t="s">
        <v>582</v>
      </c>
      <c r="C378" s="835" t="s">
        <v>610</v>
      </c>
      <c r="D378" s="863" t="s">
        <v>611</v>
      </c>
      <c r="E378" s="835" t="s">
        <v>2430</v>
      </c>
      <c r="F378" s="863" t="s">
        <v>2431</v>
      </c>
      <c r="G378" s="835" t="s">
        <v>2634</v>
      </c>
      <c r="H378" s="835" t="s">
        <v>2635</v>
      </c>
      <c r="I378" s="849">
        <v>8050</v>
      </c>
      <c r="J378" s="849">
        <v>1</v>
      </c>
      <c r="K378" s="850">
        <v>8050</v>
      </c>
    </row>
    <row r="379" spans="1:11" ht="14.4" customHeight="1" x14ac:dyDescent="0.3">
      <c r="A379" s="831" t="s">
        <v>581</v>
      </c>
      <c r="B379" s="832" t="s">
        <v>582</v>
      </c>
      <c r="C379" s="835" t="s">
        <v>610</v>
      </c>
      <c r="D379" s="863" t="s">
        <v>611</v>
      </c>
      <c r="E379" s="835" t="s">
        <v>2430</v>
      </c>
      <c r="F379" s="863" t="s">
        <v>2431</v>
      </c>
      <c r="G379" s="835" t="s">
        <v>2636</v>
      </c>
      <c r="H379" s="835" t="s">
        <v>2637</v>
      </c>
      <c r="I379" s="849">
        <v>5750</v>
      </c>
      <c r="J379" s="849">
        <v>2</v>
      </c>
      <c r="K379" s="850">
        <v>11500</v>
      </c>
    </row>
    <row r="380" spans="1:11" ht="14.4" customHeight="1" x14ac:dyDescent="0.3">
      <c r="A380" s="831" t="s">
        <v>581</v>
      </c>
      <c r="B380" s="832" t="s">
        <v>582</v>
      </c>
      <c r="C380" s="835" t="s">
        <v>610</v>
      </c>
      <c r="D380" s="863" t="s">
        <v>611</v>
      </c>
      <c r="E380" s="835" t="s">
        <v>2430</v>
      </c>
      <c r="F380" s="863" t="s">
        <v>2431</v>
      </c>
      <c r="G380" s="835" t="s">
        <v>2638</v>
      </c>
      <c r="H380" s="835" t="s">
        <v>2639</v>
      </c>
      <c r="I380" s="849">
        <v>4312.5</v>
      </c>
      <c r="J380" s="849">
        <v>2</v>
      </c>
      <c r="K380" s="850">
        <v>8625</v>
      </c>
    </row>
    <row r="381" spans="1:11" ht="14.4" customHeight="1" x14ac:dyDescent="0.3">
      <c r="A381" s="831" t="s">
        <v>581</v>
      </c>
      <c r="B381" s="832" t="s">
        <v>582</v>
      </c>
      <c r="C381" s="835" t="s">
        <v>610</v>
      </c>
      <c r="D381" s="863" t="s">
        <v>611</v>
      </c>
      <c r="E381" s="835" t="s">
        <v>2430</v>
      </c>
      <c r="F381" s="863" t="s">
        <v>2431</v>
      </c>
      <c r="G381" s="835" t="s">
        <v>2640</v>
      </c>
      <c r="H381" s="835" t="s">
        <v>2641</v>
      </c>
      <c r="I381" s="849">
        <v>2875</v>
      </c>
      <c r="J381" s="849">
        <v>1</v>
      </c>
      <c r="K381" s="850">
        <v>2875</v>
      </c>
    </row>
    <row r="382" spans="1:11" ht="14.4" customHeight="1" x14ac:dyDescent="0.3">
      <c r="A382" s="831" t="s">
        <v>581</v>
      </c>
      <c r="B382" s="832" t="s">
        <v>582</v>
      </c>
      <c r="C382" s="835" t="s">
        <v>610</v>
      </c>
      <c r="D382" s="863" t="s">
        <v>611</v>
      </c>
      <c r="E382" s="835" t="s">
        <v>2430</v>
      </c>
      <c r="F382" s="863" t="s">
        <v>2431</v>
      </c>
      <c r="G382" s="835" t="s">
        <v>2642</v>
      </c>
      <c r="H382" s="835" t="s">
        <v>2643</v>
      </c>
      <c r="I382" s="849">
        <v>5750</v>
      </c>
      <c r="J382" s="849">
        <v>1</v>
      </c>
      <c r="K382" s="850">
        <v>5750</v>
      </c>
    </row>
    <row r="383" spans="1:11" ht="14.4" customHeight="1" x14ac:dyDescent="0.3">
      <c r="A383" s="831" t="s">
        <v>581</v>
      </c>
      <c r="B383" s="832" t="s">
        <v>582</v>
      </c>
      <c r="C383" s="835" t="s">
        <v>610</v>
      </c>
      <c r="D383" s="863" t="s">
        <v>611</v>
      </c>
      <c r="E383" s="835" t="s">
        <v>2430</v>
      </c>
      <c r="F383" s="863" t="s">
        <v>2431</v>
      </c>
      <c r="G383" s="835" t="s">
        <v>2644</v>
      </c>
      <c r="H383" s="835" t="s">
        <v>2645</v>
      </c>
      <c r="I383" s="849">
        <v>17250</v>
      </c>
      <c r="J383" s="849">
        <v>3</v>
      </c>
      <c r="K383" s="850">
        <v>51750</v>
      </c>
    </row>
    <row r="384" spans="1:11" ht="14.4" customHeight="1" x14ac:dyDescent="0.3">
      <c r="A384" s="831" t="s">
        <v>581</v>
      </c>
      <c r="B384" s="832" t="s">
        <v>582</v>
      </c>
      <c r="C384" s="835" t="s">
        <v>610</v>
      </c>
      <c r="D384" s="863" t="s">
        <v>611</v>
      </c>
      <c r="E384" s="835" t="s">
        <v>2430</v>
      </c>
      <c r="F384" s="863" t="s">
        <v>2431</v>
      </c>
      <c r="G384" s="835" t="s">
        <v>2646</v>
      </c>
      <c r="H384" s="835" t="s">
        <v>2647</v>
      </c>
      <c r="I384" s="849">
        <v>11500</v>
      </c>
      <c r="J384" s="849">
        <v>3</v>
      </c>
      <c r="K384" s="850">
        <v>34500</v>
      </c>
    </row>
    <row r="385" spans="1:11" ht="14.4" customHeight="1" x14ac:dyDescent="0.3">
      <c r="A385" s="831" t="s">
        <v>581</v>
      </c>
      <c r="B385" s="832" t="s">
        <v>582</v>
      </c>
      <c r="C385" s="835" t="s">
        <v>610</v>
      </c>
      <c r="D385" s="863" t="s">
        <v>611</v>
      </c>
      <c r="E385" s="835" t="s">
        <v>2430</v>
      </c>
      <c r="F385" s="863" t="s">
        <v>2431</v>
      </c>
      <c r="G385" s="835" t="s">
        <v>2648</v>
      </c>
      <c r="H385" s="835" t="s">
        <v>2649</v>
      </c>
      <c r="I385" s="849">
        <v>5750</v>
      </c>
      <c r="J385" s="849">
        <v>1</v>
      </c>
      <c r="K385" s="850">
        <v>5750</v>
      </c>
    </row>
    <row r="386" spans="1:11" ht="14.4" customHeight="1" x14ac:dyDescent="0.3">
      <c r="A386" s="831" t="s">
        <v>581</v>
      </c>
      <c r="B386" s="832" t="s">
        <v>582</v>
      </c>
      <c r="C386" s="835" t="s">
        <v>610</v>
      </c>
      <c r="D386" s="863" t="s">
        <v>611</v>
      </c>
      <c r="E386" s="835" t="s">
        <v>2430</v>
      </c>
      <c r="F386" s="863" t="s">
        <v>2431</v>
      </c>
      <c r="G386" s="835" t="s">
        <v>2650</v>
      </c>
      <c r="H386" s="835" t="s">
        <v>2651</v>
      </c>
      <c r="I386" s="849">
        <v>5750</v>
      </c>
      <c r="J386" s="849">
        <v>1</v>
      </c>
      <c r="K386" s="850">
        <v>5750</v>
      </c>
    </row>
    <row r="387" spans="1:11" ht="14.4" customHeight="1" x14ac:dyDescent="0.3">
      <c r="A387" s="831" t="s">
        <v>581</v>
      </c>
      <c r="B387" s="832" t="s">
        <v>582</v>
      </c>
      <c r="C387" s="835" t="s">
        <v>610</v>
      </c>
      <c r="D387" s="863" t="s">
        <v>611</v>
      </c>
      <c r="E387" s="835" t="s">
        <v>2430</v>
      </c>
      <c r="F387" s="863" t="s">
        <v>2431</v>
      </c>
      <c r="G387" s="835" t="s">
        <v>2652</v>
      </c>
      <c r="H387" s="835" t="s">
        <v>2653</v>
      </c>
      <c r="I387" s="849">
        <v>6900</v>
      </c>
      <c r="J387" s="849">
        <v>1</v>
      </c>
      <c r="K387" s="850">
        <v>6900</v>
      </c>
    </row>
    <row r="388" spans="1:11" ht="14.4" customHeight="1" x14ac:dyDescent="0.3">
      <c r="A388" s="831" t="s">
        <v>581</v>
      </c>
      <c r="B388" s="832" t="s">
        <v>582</v>
      </c>
      <c r="C388" s="835" t="s">
        <v>610</v>
      </c>
      <c r="D388" s="863" t="s">
        <v>611</v>
      </c>
      <c r="E388" s="835" t="s">
        <v>2430</v>
      </c>
      <c r="F388" s="863" t="s">
        <v>2431</v>
      </c>
      <c r="G388" s="835" t="s">
        <v>2654</v>
      </c>
      <c r="H388" s="835" t="s">
        <v>2655</v>
      </c>
      <c r="I388" s="849">
        <v>5000.2001953125</v>
      </c>
      <c r="J388" s="849">
        <v>1</v>
      </c>
      <c r="K388" s="850">
        <v>5000.2001953125</v>
      </c>
    </row>
    <row r="389" spans="1:11" ht="14.4" customHeight="1" x14ac:dyDescent="0.3">
      <c r="A389" s="831" t="s">
        <v>581</v>
      </c>
      <c r="B389" s="832" t="s">
        <v>582</v>
      </c>
      <c r="C389" s="835" t="s">
        <v>610</v>
      </c>
      <c r="D389" s="863" t="s">
        <v>611</v>
      </c>
      <c r="E389" s="835" t="s">
        <v>2430</v>
      </c>
      <c r="F389" s="863" t="s">
        <v>2431</v>
      </c>
      <c r="G389" s="835" t="s">
        <v>2656</v>
      </c>
      <c r="H389" s="835" t="s">
        <v>2657</v>
      </c>
      <c r="I389" s="849">
        <v>19899.599609375</v>
      </c>
      <c r="J389" s="849">
        <v>1</v>
      </c>
      <c r="K389" s="850">
        <v>19899.599609375</v>
      </c>
    </row>
    <row r="390" spans="1:11" ht="14.4" customHeight="1" x14ac:dyDescent="0.3">
      <c r="A390" s="831" t="s">
        <v>581</v>
      </c>
      <c r="B390" s="832" t="s">
        <v>582</v>
      </c>
      <c r="C390" s="835" t="s">
        <v>610</v>
      </c>
      <c r="D390" s="863" t="s">
        <v>611</v>
      </c>
      <c r="E390" s="835" t="s">
        <v>2430</v>
      </c>
      <c r="F390" s="863" t="s">
        <v>2431</v>
      </c>
      <c r="G390" s="835" t="s">
        <v>2658</v>
      </c>
      <c r="H390" s="835" t="s">
        <v>2659</v>
      </c>
      <c r="I390" s="849">
        <v>11500</v>
      </c>
      <c r="J390" s="849">
        <v>1</v>
      </c>
      <c r="K390" s="850">
        <v>11500</v>
      </c>
    </row>
    <row r="391" spans="1:11" ht="14.4" customHeight="1" x14ac:dyDescent="0.3">
      <c r="A391" s="831" t="s">
        <v>581</v>
      </c>
      <c r="B391" s="832" t="s">
        <v>582</v>
      </c>
      <c r="C391" s="835" t="s">
        <v>610</v>
      </c>
      <c r="D391" s="863" t="s">
        <v>611</v>
      </c>
      <c r="E391" s="835" t="s">
        <v>2430</v>
      </c>
      <c r="F391" s="863" t="s">
        <v>2431</v>
      </c>
      <c r="G391" s="835" t="s">
        <v>2660</v>
      </c>
      <c r="H391" s="835" t="s">
        <v>2661</v>
      </c>
      <c r="I391" s="849">
        <v>5750</v>
      </c>
      <c r="J391" s="849">
        <v>1</v>
      </c>
      <c r="K391" s="850">
        <v>5750</v>
      </c>
    </row>
    <row r="392" spans="1:11" ht="14.4" customHeight="1" x14ac:dyDescent="0.3">
      <c r="A392" s="831" t="s">
        <v>581</v>
      </c>
      <c r="B392" s="832" t="s">
        <v>582</v>
      </c>
      <c r="C392" s="835" t="s">
        <v>610</v>
      </c>
      <c r="D392" s="863" t="s">
        <v>611</v>
      </c>
      <c r="E392" s="835" t="s">
        <v>2430</v>
      </c>
      <c r="F392" s="863" t="s">
        <v>2431</v>
      </c>
      <c r="G392" s="835" t="s">
        <v>2662</v>
      </c>
      <c r="H392" s="835" t="s">
        <v>2663</v>
      </c>
      <c r="I392" s="849">
        <v>5750</v>
      </c>
      <c r="J392" s="849">
        <v>1</v>
      </c>
      <c r="K392" s="850">
        <v>5750</v>
      </c>
    </row>
    <row r="393" spans="1:11" ht="14.4" customHeight="1" x14ac:dyDescent="0.3">
      <c r="A393" s="831" t="s">
        <v>581</v>
      </c>
      <c r="B393" s="832" t="s">
        <v>582</v>
      </c>
      <c r="C393" s="835" t="s">
        <v>610</v>
      </c>
      <c r="D393" s="863" t="s">
        <v>611</v>
      </c>
      <c r="E393" s="835" t="s">
        <v>2430</v>
      </c>
      <c r="F393" s="863" t="s">
        <v>2431</v>
      </c>
      <c r="G393" s="835" t="s">
        <v>2664</v>
      </c>
      <c r="H393" s="835" t="s">
        <v>2665</v>
      </c>
      <c r="I393" s="849">
        <v>39949.890625</v>
      </c>
      <c r="J393" s="849">
        <v>1</v>
      </c>
      <c r="K393" s="850">
        <v>39949.890625</v>
      </c>
    </row>
    <row r="394" spans="1:11" ht="14.4" customHeight="1" x14ac:dyDescent="0.3">
      <c r="A394" s="831" t="s">
        <v>581</v>
      </c>
      <c r="B394" s="832" t="s">
        <v>582</v>
      </c>
      <c r="C394" s="835" t="s">
        <v>610</v>
      </c>
      <c r="D394" s="863" t="s">
        <v>611</v>
      </c>
      <c r="E394" s="835" t="s">
        <v>2430</v>
      </c>
      <c r="F394" s="863" t="s">
        <v>2431</v>
      </c>
      <c r="G394" s="835" t="s">
        <v>2666</v>
      </c>
      <c r="H394" s="835" t="s">
        <v>2667</v>
      </c>
      <c r="I394" s="849">
        <v>8099.4501953125</v>
      </c>
      <c r="J394" s="849">
        <v>1</v>
      </c>
      <c r="K394" s="850">
        <v>8099.4501953125</v>
      </c>
    </row>
    <row r="395" spans="1:11" ht="14.4" customHeight="1" x14ac:dyDescent="0.3">
      <c r="A395" s="831" t="s">
        <v>581</v>
      </c>
      <c r="B395" s="832" t="s">
        <v>582</v>
      </c>
      <c r="C395" s="835" t="s">
        <v>610</v>
      </c>
      <c r="D395" s="863" t="s">
        <v>611</v>
      </c>
      <c r="E395" s="835" t="s">
        <v>2430</v>
      </c>
      <c r="F395" s="863" t="s">
        <v>2431</v>
      </c>
      <c r="G395" s="835" t="s">
        <v>2668</v>
      </c>
      <c r="H395" s="835" t="s">
        <v>2669</v>
      </c>
      <c r="I395" s="849">
        <v>9200.0048828125</v>
      </c>
      <c r="J395" s="849">
        <v>2</v>
      </c>
      <c r="K395" s="850">
        <v>18400.009765625</v>
      </c>
    </row>
    <row r="396" spans="1:11" ht="14.4" customHeight="1" x14ac:dyDescent="0.3">
      <c r="A396" s="831" t="s">
        <v>581</v>
      </c>
      <c r="B396" s="832" t="s">
        <v>582</v>
      </c>
      <c r="C396" s="835" t="s">
        <v>610</v>
      </c>
      <c r="D396" s="863" t="s">
        <v>611</v>
      </c>
      <c r="E396" s="835" t="s">
        <v>2430</v>
      </c>
      <c r="F396" s="863" t="s">
        <v>2431</v>
      </c>
      <c r="G396" s="835" t="s">
        <v>2670</v>
      </c>
      <c r="H396" s="835" t="s">
        <v>2671</v>
      </c>
      <c r="I396" s="849">
        <v>9200</v>
      </c>
      <c r="J396" s="849">
        <v>1</v>
      </c>
      <c r="K396" s="850">
        <v>9200</v>
      </c>
    </row>
    <row r="397" spans="1:11" ht="14.4" customHeight="1" x14ac:dyDescent="0.3">
      <c r="A397" s="831" t="s">
        <v>581</v>
      </c>
      <c r="B397" s="832" t="s">
        <v>582</v>
      </c>
      <c r="C397" s="835" t="s">
        <v>610</v>
      </c>
      <c r="D397" s="863" t="s">
        <v>611</v>
      </c>
      <c r="E397" s="835" t="s">
        <v>2430</v>
      </c>
      <c r="F397" s="863" t="s">
        <v>2431</v>
      </c>
      <c r="G397" s="835" t="s">
        <v>2672</v>
      </c>
      <c r="H397" s="835" t="s">
        <v>2673</v>
      </c>
      <c r="I397" s="849">
        <v>31406.5</v>
      </c>
      <c r="J397" s="849">
        <v>1</v>
      </c>
      <c r="K397" s="850">
        <v>31406.5</v>
      </c>
    </row>
    <row r="398" spans="1:11" ht="14.4" customHeight="1" x14ac:dyDescent="0.3">
      <c r="A398" s="831" t="s">
        <v>581</v>
      </c>
      <c r="B398" s="832" t="s">
        <v>582</v>
      </c>
      <c r="C398" s="835" t="s">
        <v>610</v>
      </c>
      <c r="D398" s="863" t="s">
        <v>611</v>
      </c>
      <c r="E398" s="835" t="s">
        <v>2430</v>
      </c>
      <c r="F398" s="863" t="s">
        <v>2431</v>
      </c>
      <c r="G398" s="835" t="s">
        <v>2674</v>
      </c>
      <c r="H398" s="835" t="s">
        <v>2675</v>
      </c>
      <c r="I398" s="849">
        <v>7630.25</v>
      </c>
      <c r="J398" s="849">
        <v>1</v>
      </c>
      <c r="K398" s="850">
        <v>7630.25</v>
      </c>
    </row>
    <row r="399" spans="1:11" ht="14.4" customHeight="1" x14ac:dyDescent="0.3">
      <c r="A399" s="831" t="s">
        <v>581</v>
      </c>
      <c r="B399" s="832" t="s">
        <v>582</v>
      </c>
      <c r="C399" s="835" t="s">
        <v>610</v>
      </c>
      <c r="D399" s="863" t="s">
        <v>611</v>
      </c>
      <c r="E399" s="835" t="s">
        <v>2430</v>
      </c>
      <c r="F399" s="863" t="s">
        <v>2431</v>
      </c>
      <c r="G399" s="835" t="s">
        <v>2676</v>
      </c>
      <c r="H399" s="835" t="s">
        <v>2677</v>
      </c>
      <c r="I399" s="849">
        <v>9200</v>
      </c>
      <c r="J399" s="849">
        <v>1</v>
      </c>
      <c r="K399" s="850">
        <v>9200</v>
      </c>
    </row>
    <row r="400" spans="1:11" ht="14.4" customHeight="1" x14ac:dyDescent="0.3">
      <c r="A400" s="831" t="s">
        <v>581</v>
      </c>
      <c r="B400" s="832" t="s">
        <v>582</v>
      </c>
      <c r="C400" s="835" t="s">
        <v>610</v>
      </c>
      <c r="D400" s="863" t="s">
        <v>611</v>
      </c>
      <c r="E400" s="835" t="s">
        <v>2430</v>
      </c>
      <c r="F400" s="863" t="s">
        <v>2431</v>
      </c>
      <c r="G400" s="835" t="s">
        <v>2678</v>
      </c>
      <c r="H400" s="835" t="s">
        <v>2679</v>
      </c>
      <c r="I400" s="849">
        <v>9200.009765625</v>
      </c>
      <c r="J400" s="849">
        <v>1</v>
      </c>
      <c r="K400" s="850">
        <v>9200.009765625</v>
      </c>
    </row>
    <row r="401" spans="1:11" ht="14.4" customHeight="1" x14ac:dyDescent="0.3">
      <c r="A401" s="831" t="s">
        <v>581</v>
      </c>
      <c r="B401" s="832" t="s">
        <v>582</v>
      </c>
      <c r="C401" s="835" t="s">
        <v>610</v>
      </c>
      <c r="D401" s="863" t="s">
        <v>611</v>
      </c>
      <c r="E401" s="835" t="s">
        <v>2430</v>
      </c>
      <c r="F401" s="863" t="s">
        <v>2431</v>
      </c>
      <c r="G401" s="835" t="s">
        <v>2680</v>
      </c>
      <c r="H401" s="835" t="s">
        <v>2681</v>
      </c>
      <c r="I401" s="849">
        <v>11436.75</v>
      </c>
      <c r="J401" s="849">
        <v>1</v>
      </c>
      <c r="K401" s="850">
        <v>11436.75</v>
      </c>
    </row>
    <row r="402" spans="1:11" ht="14.4" customHeight="1" x14ac:dyDescent="0.3">
      <c r="A402" s="831" t="s">
        <v>581</v>
      </c>
      <c r="B402" s="832" t="s">
        <v>582</v>
      </c>
      <c r="C402" s="835" t="s">
        <v>610</v>
      </c>
      <c r="D402" s="863" t="s">
        <v>611</v>
      </c>
      <c r="E402" s="835" t="s">
        <v>2430</v>
      </c>
      <c r="F402" s="863" t="s">
        <v>2431</v>
      </c>
      <c r="G402" s="835" t="s">
        <v>2682</v>
      </c>
      <c r="H402" s="835" t="s">
        <v>2683</v>
      </c>
      <c r="I402" s="849">
        <v>8099.455078125</v>
      </c>
      <c r="J402" s="849">
        <v>2</v>
      </c>
      <c r="K402" s="850">
        <v>16198.91015625</v>
      </c>
    </row>
    <row r="403" spans="1:11" ht="14.4" customHeight="1" x14ac:dyDescent="0.3">
      <c r="A403" s="831" t="s">
        <v>581</v>
      </c>
      <c r="B403" s="832" t="s">
        <v>582</v>
      </c>
      <c r="C403" s="835" t="s">
        <v>610</v>
      </c>
      <c r="D403" s="863" t="s">
        <v>611</v>
      </c>
      <c r="E403" s="835" t="s">
        <v>2430</v>
      </c>
      <c r="F403" s="863" t="s">
        <v>2431</v>
      </c>
      <c r="G403" s="835" t="s">
        <v>2684</v>
      </c>
      <c r="H403" s="835" t="s">
        <v>2685</v>
      </c>
      <c r="I403" s="849">
        <v>27256.1650390625</v>
      </c>
      <c r="J403" s="849">
        <v>2</v>
      </c>
      <c r="K403" s="850">
        <v>54512.330078125</v>
      </c>
    </row>
    <row r="404" spans="1:11" ht="14.4" customHeight="1" x14ac:dyDescent="0.3">
      <c r="A404" s="831" t="s">
        <v>581</v>
      </c>
      <c r="B404" s="832" t="s">
        <v>582</v>
      </c>
      <c r="C404" s="835" t="s">
        <v>610</v>
      </c>
      <c r="D404" s="863" t="s">
        <v>611</v>
      </c>
      <c r="E404" s="835" t="s">
        <v>2430</v>
      </c>
      <c r="F404" s="863" t="s">
        <v>2431</v>
      </c>
      <c r="G404" s="835" t="s">
        <v>2686</v>
      </c>
      <c r="H404" s="835" t="s">
        <v>2687</v>
      </c>
      <c r="I404" s="849">
        <v>33650.1484375</v>
      </c>
      <c r="J404" s="849">
        <v>1</v>
      </c>
      <c r="K404" s="850">
        <v>33650.1484375</v>
      </c>
    </row>
    <row r="405" spans="1:11" ht="14.4" customHeight="1" x14ac:dyDescent="0.3">
      <c r="A405" s="831" t="s">
        <v>581</v>
      </c>
      <c r="B405" s="832" t="s">
        <v>582</v>
      </c>
      <c r="C405" s="835" t="s">
        <v>610</v>
      </c>
      <c r="D405" s="863" t="s">
        <v>611</v>
      </c>
      <c r="E405" s="835" t="s">
        <v>2430</v>
      </c>
      <c r="F405" s="863" t="s">
        <v>2431</v>
      </c>
      <c r="G405" s="835" t="s">
        <v>2688</v>
      </c>
      <c r="H405" s="835" t="s">
        <v>2689</v>
      </c>
      <c r="I405" s="849">
        <v>33650.1484375</v>
      </c>
      <c r="J405" s="849">
        <v>1</v>
      </c>
      <c r="K405" s="850">
        <v>33650.1484375</v>
      </c>
    </row>
    <row r="406" spans="1:11" ht="14.4" customHeight="1" x14ac:dyDescent="0.3">
      <c r="A406" s="831" t="s">
        <v>581</v>
      </c>
      <c r="B406" s="832" t="s">
        <v>582</v>
      </c>
      <c r="C406" s="835" t="s">
        <v>610</v>
      </c>
      <c r="D406" s="863" t="s">
        <v>611</v>
      </c>
      <c r="E406" s="835" t="s">
        <v>2430</v>
      </c>
      <c r="F406" s="863" t="s">
        <v>2431</v>
      </c>
      <c r="G406" s="835" t="s">
        <v>2690</v>
      </c>
      <c r="H406" s="835" t="s">
        <v>2691</v>
      </c>
      <c r="I406" s="849">
        <v>33650.03125</v>
      </c>
      <c r="J406" s="849">
        <v>1</v>
      </c>
      <c r="K406" s="850">
        <v>33650.03125</v>
      </c>
    </row>
    <row r="407" spans="1:11" ht="14.4" customHeight="1" x14ac:dyDescent="0.3">
      <c r="A407" s="831" t="s">
        <v>581</v>
      </c>
      <c r="B407" s="832" t="s">
        <v>582</v>
      </c>
      <c r="C407" s="835" t="s">
        <v>610</v>
      </c>
      <c r="D407" s="863" t="s">
        <v>611</v>
      </c>
      <c r="E407" s="835" t="s">
        <v>2430</v>
      </c>
      <c r="F407" s="863" t="s">
        <v>2431</v>
      </c>
      <c r="G407" s="835" t="s">
        <v>2692</v>
      </c>
      <c r="H407" s="835" t="s">
        <v>2693</v>
      </c>
      <c r="I407" s="849">
        <v>19999.650390625</v>
      </c>
      <c r="J407" s="849">
        <v>1</v>
      </c>
      <c r="K407" s="850">
        <v>19999.650390625</v>
      </c>
    </row>
    <row r="408" spans="1:11" ht="14.4" customHeight="1" x14ac:dyDescent="0.3">
      <c r="A408" s="831" t="s">
        <v>581</v>
      </c>
      <c r="B408" s="832" t="s">
        <v>582</v>
      </c>
      <c r="C408" s="835" t="s">
        <v>610</v>
      </c>
      <c r="D408" s="863" t="s">
        <v>611</v>
      </c>
      <c r="E408" s="835" t="s">
        <v>2430</v>
      </c>
      <c r="F408" s="863" t="s">
        <v>2431</v>
      </c>
      <c r="G408" s="835" t="s">
        <v>2694</v>
      </c>
      <c r="H408" s="835" t="s">
        <v>2695</v>
      </c>
      <c r="I408" s="849">
        <v>236.41999816894531</v>
      </c>
      <c r="J408" s="849">
        <v>1</v>
      </c>
      <c r="K408" s="850">
        <v>236.41999816894531</v>
      </c>
    </row>
    <row r="409" spans="1:11" ht="14.4" customHeight="1" x14ac:dyDescent="0.3">
      <c r="A409" s="831" t="s">
        <v>581</v>
      </c>
      <c r="B409" s="832" t="s">
        <v>582</v>
      </c>
      <c r="C409" s="835" t="s">
        <v>610</v>
      </c>
      <c r="D409" s="863" t="s">
        <v>611</v>
      </c>
      <c r="E409" s="835" t="s">
        <v>2430</v>
      </c>
      <c r="F409" s="863" t="s">
        <v>2431</v>
      </c>
      <c r="G409" s="835" t="s">
        <v>2696</v>
      </c>
      <c r="H409" s="835" t="s">
        <v>2697</v>
      </c>
      <c r="I409" s="849">
        <v>6782.426432291667</v>
      </c>
      <c r="J409" s="849">
        <v>2</v>
      </c>
      <c r="K409" s="850">
        <v>20347.779296875</v>
      </c>
    </row>
    <row r="410" spans="1:11" ht="14.4" customHeight="1" x14ac:dyDescent="0.3">
      <c r="A410" s="831" t="s">
        <v>581</v>
      </c>
      <c r="B410" s="832" t="s">
        <v>582</v>
      </c>
      <c r="C410" s="835" t="s">
        <v>610</v>
      </c>
      <c r="D410" s="863" t="s">
        <v>611</v>
      </c>
      <c r="E410" s="835" t="s">
        <v>2430</v>
      </c>
      <c r="F410" s="863" t="s">
        <v>2431</v>
      </c>
      <c r="G410" s="835" t="s">
        <v>2698</v>
      </c>
      <c r="H410" s="835" t="s">
        <v>2699</v>
      </c>
      <c r="I410" s="849">
        <v>9775</v>
      </c>
      <c r="J410" s="849">
        <v>1</v>
      </c>
      <c r="K410" s="850">
        <v>9775</v>
      </c>
    </row>
    <row r="411" spans="1:11" ht="14.4" customHeight="1" x14ac:dyDescent="0.3">
      <c r="A411" s="831" t="s">
        <v>581</v>
      </c>
      <c r="B411" s="832" t="s">
        <v>582</v>
      </c>
      <c r="C411" s="835" t="s">
        <v>610</v>
      </c>
      <c r="D411" s="863" t="s">
        <v>611</v>
      </c>
      <c r="E411" s="835" t="s">
        <v>2430</v>
      </c>
      <c r="F411" s="863" t="s">
        <v>2431</v>
      </c>
      <c r="G411" s="835" t="s">
        <v>2700</v>
      </c>
      <c r="H411" s="835" t="s">
        <v>2701</v>
      </c>
      <c r="I411" s="849">
        <v>10825</v>
      </c>
      <c r="J411" s="849">
        <v>3</v>
      </c>
      <c r="K411" s="850">
        <v>37950</v>
      </c>
    </row>
    <row r="412" spans="1:11" ht="14.4" customHeight="1" x14ac:dyDescent="0.3">
      <c r="A412" s="831" t="s">
        <v>581</v>
      </c>
      <c r="B412" s="832" t="s">
        <v>582</v>
      </c>
      <c r="C412" s="835" t="s">
        <v>610</v>
      </c>
      <c r="D412" s="863" t="s">
        <v>611</v>
      </c>
      <c r="E412" s="835" t="s">
        <v>2430</v>
      </c>
      <c r="F412" s="863" t="s">
        <v>2431</v>
      </c>
      <c r="G412" s="835" t="s">
        <v>2702</v>
      </c>
      <c r="H412" s="835" t="s">
        <v>2703</v>
      </c>
      <c r="I412" s="849">
        <v>12650</v>
      </c>
      <c r="J412" s="849">
        <v>1</v>
      </c>
      <c r="K412" s="850">
        <v>12650</v>
      </c>
    </row>
    <row r="413" spans="1:11" ht="14.4" customHeight="1" x14ac:dyDescent="0.3">
      <c r="A413" s="831" t="s">
        <v>581</v>
      </c>
      <c r="B413" s="832" t="s">
        <v>582</v>
      </c>
      <c r="C413" s="835" t="s">
        <v>610</v>
      </c>
      <c r="D413" s="863" t="s">
        <v>611</v>
      </c>
      <c r="E413" s="835" t="s">
        <v>2430</v>
      </c>
      <c r="F413" s="863" t="s">
        <v>2431</v>
      </c>
      <c r="G413" s="835" t="s">
        <v>2704</v>
      </c>
      <c r="H413" s="835" t="s">
        <v>2705</v>
      </c>
      <c r="I413" s="849">
        <v>18000</v>
      </c>
      <c r="J413" s="849">
        <v>2</v>
      </c>
      <c r="K413" s="850">
        <v>36000</v>
      </c>
    </row>
    <row r="414" spans="1:11" ht="14.4" customHeight="1" x14ac:dyDescent="0.3">
      <c r="A414" s="831" t="s">
        <v>581</v>
      </c>
      <c r="B414" s="832" t="s">
        <v>582</v>
      </c>
      <c r="C414" s="835" t="s">
        <v>610</v>
      </c>
      <c r="D414" s="863" t="s">
        <v>611</v>
      </c>
      <c r="E414" s="835" t="s">
        <v>2430</v>
      </c>
      <c r="F414" s="863" t="s">
        <v>2431</v>
      </c>
      <c r="G414" s="835" t="s">
        <v>2706</v>
      </c>
      <c r="H414" s="835" t="s">
        <v>2707</v>
      </c>
      <c r="I414" s="849">
        <v>6900</v>
      </c>
      <c r="J414" s="849">
        <v>2</v>
      </c>
      <c r="K414" s="850">
        <v>13800</v>
      </c>
    </row>
    <row r="415" spans="1:11" ht="14.4" customHeight="1" x14ac:dyDescent="0.3">
      <c r="A415" s="831" t="s">
        <v>581</v>
      </c>
      <c r="B415" s="832" t="s">
        <v>582</v>
      </c>
      <c r="C415" s="835" t="s">
        <v>610</v>
      </c>
      <c r="D415" s="863" t="s">
        <v>611</v>
      </c>
      <c r="E415" s="835" t="s">
        <v>2430</v>
      </c>
      <c r="F415" s="863" t="s">
        <v>2431</v>
      </c>
      <c r="G415" s="835" t="s">
        <v>2708</v>
      </c>
      <c r="H415" s="835" t="s">
        <v>2709</v>
      </c>
      <c r="I415" s="849">
        <v>6900</v>
      </c>
      <c r="J415" s="849">
        <v>1</v>
      </c>
      <c r="K415" s="850">
        <v>6900</v>
      </c>
    </row>
    <row r="416" spans="1:11" ht="14.4" customHeight="1" x14ac:dyDescent="0.3">
      <c r="A416" s="831" t="s">
        <v>581</v>
      </c>
      <c r="B416" s="832" t="s">
        <v>582</v>
      </c>
      <c r="C416" s="835" t="s">
        <v>610</v>
      </c>
      <c r="D416" s="863" t="s">
        <v>611</v>
      </c>
      <c r="E416" s="835" t="s">
        <v>2430</v>
      </c>
      <c r="F416" s="863" t="s">
        <v>2431</v>
      </c>
      <c r="G416" s="835" t="s">
        <v>2710</v>
      </c>
      <c r="H416" s="835" t="s">
        <v>2711</v>
      </c>
      <c r="I416" s="849">
        <v>6900</v>
      </c>
      <c r="J416" s="849">
        <v>1</v>
      </c>
      <c r="K416" s="850">
        <v>6900</v>
      </c>
    </row>
    <row r="417" spans="1:11" ht="14.4" customHeight="1" x14ac:dyDescent="0.3">
      <c r="A417" s="831" t="s">
        <v>581</v>
      </c>
      <c r="B417" s="832" t="s">
        <v>582</v>
      </c>
      <c r="C417" s="835" t="s">
        <v>610</v>
      </c>
      <c r="D417" s="863" t="s">
        <v>611</v>
      </c>
      <c r="E417" s="835" t="s">
        <v>2430</v>
      </c>
      <c r="F417" s="863" t="s">
        <v>2431</v>
      </c>
      <c r="G417" s="835" t="s">
        <v>2712</v>
      </c>
      <c r="H417" s="835" t="s">
        <v>2713</v>
      </c>
      <c r="I417" s="849">
        <v>6900</v>
      </c>
      <c r="J417" s="849">
        <v>1</v>
      </c>
      <c r="K417" s="850">
        <v>6900</v>
      </c>
    </row>
    <row r="418" spans="1:11" ht="14.4" customHeight="1" x14ac:dyDescent="0.3">
      <c r="A418" s="831" t="s">
        <v>581</v>
      </c>
      <c r="B418" s="832" t="s">
        <v>582</v>
      </c>
      <c r="C418" s="835" t="s">
        <v>610</v>
      </c>
      <c r="D418" s="863" t="s">
        <v>611</v>
      </c>
      <c r="E418" s="835" t="s">
        <v>2430</v>
      </c>
      <c r="F418" s="863" t="s">
        <v>2431</v>
      </c>
      <c r="G418" s="835" t="s">
        <v>2714</v>
      </c>
      <c r="H418" s="835" t="s">
        <v>2715</v>
      </c>
      <c r="I418" s="849">
        <v>10350</v>
      </c>
      <c r="J418" s="849">
        <v>1</v>
      </c>
      <c r="K418" s="850">
        <v>10350</v>
      </c>
    </row>
    <row r="419" spans="1:11" ht="14.4" customHeight="1" x14ac:dyDescent="0.3">
      <c r="A419" s="831" t="s">
        <v>581</v>
      </c>
      <c r="B419" s="832" t="s">
        <v>582</v>
      </c>
      <c r="C419" s="835" t="s">
        <v>610</v>
      </c>
      <c r="D419" s="863" t="s">
        <v>611</v>
      </c>
      <c r="E419" s="835" t="s">
        <v>2430</v>
      </c>
      <c r="F419" s="863" t="s">
        <v>2431</v>
      </c>
      <c r="G419" s="835" t="s">
        <v>2716</v>
      </c>
      <c r="H419" s="835" t="s">
        <v>2717</v>
      </c>
      <c r="I419" s="849">
        <v>6900</v>
      </c>
      <c r="J419" s="849">
        <v>1</v>
      </c>
      <c r="K419" s="850">
        <v>6900</v>
      </c>
    </row>
    <row r="420" spans="1:11" ht="14.4" customHeight="1" x14ac:dyDescent="0.3">
      <c r="A420" s="831" t="s">
        <v>581</v>
      </c>
      <c r="B420" s="832" t="s">
        <v>582</v>
      </c>
      <c r="C420" s="835" t="s">
        <v>610</v>
      </c>
      <c r="D420" s="863" t="s">
        <v>611</v>
      </c>
      <c r="E420" s="835" t="s">
        <v>2430</v>
      </c>
      <c r="F420" s="863" t="s">
        <v>2431</v>
      </c>
      <c r="G420" s="835" t="s">
        <v>2718</v>
      </c>
      <c r="H420" s="835" t="s">
        <v>2719</v>
      </c>
      <c r="I420" s="849">
        <v>43555.5390625</v>
      </c>
      <c r="J420" s="849">
        <v>1</v>
      </c>
      <c r="K420" s="850">
        <v>43555.5390625</v>
      </c>
    </row>
    <row r="421" spans="1:11" ht="14.4" customHeight="1" x14ac:dyDescent="0.3">
      <c r="A421" s="831" t="s">
        <v>581</v>
      </c>
      <c r="B421" s="832" t="s">
        <v>582</v>
      </c>
      <c r="C421" s="835" t="s">
        <v>610</v>
      </c>
      <c r="D421" s="863" t="s">
        <v>611</v>
      </c>
      <c r="E421" s="835" t="s">
        <v>2430</v>
      </c>
      <c r="F421" s="863" t="s">
        <v>2431</v>
      </c>
      <c r="G421" s="835" t="s">
        <v>2720</v>
      </c>
      <c r="H421" s="835" t="s">
        <v>2721</v>
      </c>
      <c r="I421" s="849">
        <v>23660.2890625</v>
      </c>
      <c r="J421" s="849">
        <v>1</v>
      </c>
      <c r="K421" s="850">
        <v>23660.2890625</v>
      </c>
    </row>
    <row r="422" spans="1:11" ht="14.4" customHeight="1" x14ac:dyDescent="0.3">
      <c r="A422" s="831" t="s">
        <v>581</v>
      </c>
      <c r="B422" s="832" t="s">
        <v>582</v>
      </c>
      <c r="C422" s="835" t="s">
        <v>610</v>
      </c>
      <c r="D422" s="863" t="s">
        <v>611</v>
      </c>
      <c r="E422" s="835" t="s">
        <v>2430</v>
      </c>
      <c r="F422" s="863" t="s">
        <v>2431</v>
      </c>
      <c r="G422" s="835" t="s">
        <v>2722</v>
      </c>
      <c r="H422" s="835" t="s">
        <v>2723</v>
      </c>
      <c r="I422" s="849">
        <v>16100</v>
      </c>
      <c r="J422" s="849">
        <v>1</v>
      </c>
      <c r="K422" s="850">
        <v>16100</v>
      </c>
    </row>
    <row r="423" spans="1:11" ht="14.4" customHeight="1" x14ac:dyDescent="0.3">
      <c r="A423" s="831" t="s">
        <v>581</v>
      </c>
      <c r="B423" s="832" t="s">
        <v>582</v>
      </c>
      <c r="C423" s="835" t="s">
        <v>610</v>
      </c>
      <c r="D423" s="863" t="s">
        <v>611</v>
      </c>
      <c r="E423" s="835" t="s">
        <v>2430</v>
      </c>
      <c r="F423" s="863" t="s">
        <v>2431</v>
      </c>
      <c r="G423" s="835" t="s">
        <v>2724</v>
      </c>
      <c r="H423" s="835" t="s">
        <v>2725</v>
      </c>
      <c r="I423" s="849">
        <v>4465.373372395833</v>
      </c>
      <c r="J423" s="849">
        <v>2</v>
      </c>
      <c r="K423" s="850">
        <v>9200</v>
      </c>
    </row>
    <row r="424" spans="1:11" ht="14.4" customHeight="1" x14ac:dyDescent="0.3">
      <c r="A424" s="831" t="s">
        <v>581</v>
      </c>
      <c r="B424" s="832" t="s">
        <v>582</v>
      </c>
      <c r="C424" s="835" t="s">
        <v>610</v>
      </c>
      <c r="D424" s="863" t="s">
        <v>611</v>
      </c>
      <c r="E424" s="835" t="s">
        <v>2430</v>
      </c>
      <c r="F424" s="863" t="s">
        <v>2431</v>
      </c>
      <c r="G424" s="835" t="s">
        <v>2726</v>
      </c>
      <c r="H424" s="835" t="s">
        <v>2727</v>
      </c>
      <c r="I424" s="849">
        <v>9660</v>
      </c>
      <c r="J424" s="849">
        <v>1</v>
      </c>
      <c r="K424" s="850">
        <v>9660</v>
      </c>
    </row>
    <row r="425" spans="1:11" ht="14.4" customHeight="1" x14ac:dyDescent="0.3">
      <c r="A425" s="831" t="s">
        <v>581</v>
      </c>
      <c r="B425" s="832" t="s">
        <v>582</v>
      </c>
      <c r="C425" s="835" t="s">
        <v>610</v>
      </c>
      <c r="D425" s="863" t="s">
        <v>611</v>
      </c>
      <c r="E425" s="835" t="s">
        <v>2430</v>
      </c>
      <c r="F425" s="863" t="s">
        <v>2431</v>
      </c>
      <c r="G425" s="835" t="s">
        <v>2728</v>
      </c>
      <c r="H425" s="835" t="s">
        <v>2729</v>
      </c>
      <c r="I425" s="849">
        <v>9660</v>
      </c>
      <c r="J425" s="849">
        <v>1</v>
      </c>
      <c r="K425" s="850">
        <v>9660</v>
      </c>
    </row>
    <row r="426" spans="1:11" ht="14.4" customHeight="1" x14ac:dyDescent="0.3">
      <c r="A426" s="831" t="s">
        <v>581</v>
      </c>
      <c r="B426" s="832" t="s">
        <v>582</v>
      </c>
      <c r="C426" s="835" t="s">
        <v>610</v>
      </c>
      <c r="D426" s="863" t="s">
        <v>611</v>
      </c>
      <c r="E426" s="835" t="s">
        <v>2430</v>
      </c>
      <c r="F426" s="863" t="s">
        <v>2431</v>
      </c>
      <c r="G426" s="835" t="s">
        <v>2730</v>
      </c>
      <c r="H426" s="835" t="s">
        <v>2731</v>
      </c>
      <c r="I426" s="849">
        <v>12558</v>
      </c>
      <c r="J426" s="849">
        <v>1</v>
      </c>
      <c r="K426" s="850">
        <v>12558</v>
      </c>
    </row>
    <row r="427" spans="1:11" ht="14.4" customHeight="1" x14ac:dyDescent="0.3">
      <c r="A427" s="831" t="s">
        <v>581</v>
      </c>
      <c r="B427" s="832" t="s">
        <v>582</v>
      </c>
      <c r="C427" s="835" t="s">
        <v>610</v>
      </c>
      <c r="D427" s="863" t="s">
        <v>611</v>
      </c>
      <c r="E427" s="835" t="s">
        <v>2430</v>
      </c>
      <c r="F427" s="863" t="s">
        <v>2431</v>
      </c>
      <c r="G427" s="835" t="s">
        <v>2732</v>
      </c>
      <c r="H427" s="835" t="s">
        <v>2733</v>
      </c>
      <c r="I427" s="849">
        <v>10350</v>
      </c>
      <c r="J427" s="849">
        <v>1</v>
      </c>
      <c r="K427" s="850">
        <v>10350</v>
      </c>
    </row>
    <row r="428" spans="1:11" ht="14.4" customHeight="1" x14ac:dyDescent="0.3">
      <c r="A428" s="831" t="s">
        <v>581</v>
      </c>
      <c r="B428" s="832" t="s">
        <v>582</v>
      </c>
      <c r="C428" s="835" t="s">
        <v>610</v>
      </c>
      <c r="D428" s="863" t="s">
        <v>611</v>
      </c>
      <c r="E428" s="835" t="s">
        <v>2430</v>
      </c>
      <c r="F428" s="863" t="s">
        <v>2431</v>
      </c>
      <c r="G428" s="835" t="s">
        <v>2734</v>
      </c>
      <c r="H428" s="835" t="s">
        <v>2735</v>
      </c>
      <c r="I428" s="849">
        <v>10350</v>
      </c>
      <c r="J428" s="849">
        <v>1</v>
      </c>
      <c r="K428" s="850">
        <v>10350</v>
      </c>
    </row>
    <row r="429" spans="1:11" ht="14.4" customHeight="1" x14ac:dyDescent="0.3">
      <c r="A429" s="831" t="s">
        <v>581</v>
      </c>
      <c r="B429" s="832" t="s">
        <v>582</v>
      </c>
      <c r="C429" s="835" t="s">
        <v>610</v>
      </c>
      <c r="D429" s="863" t="s">
        <v>611</v>
      </c>
      <c r="E429" s="835" t="s">
        <v>2430</v>
      </c>
      <c r="F429" s="863" t="s">
        <v>2431</v>
      </c>
      <c r="G429" s="835" t="s">
        <v>2736</v>
      </c>
      <c r="H429" s="835" t="s">
        <v>2737</v>
      </c>
      <c r="I429" s="849">
        <v>10350</v>
      </c>
      <c r="J429" s="849">
        <v>1</v>
      </c>
      <c r="K429" s="850">
        <v>10350</v>
      </c>
    </row>
    <row r="430" spans="1:11" ht="14.4" customHeight="1" x14ac:dyDescent="0.3">
      <c r="A430" s="831" t="s">
        <v>581</v>
      </c>
      <c r="B430" s="832" t="s">
        <v>582</v>
      </c>
      <c r="C430" s="835" t="s">
        <v>610</v>
      </c>
      <c r="D430" s="863" t="s">
        <v>611</v>
      </c>
      <c r="E430" s="835" t="s">
        <v>2430</v>
      </c>
      <c r="F430" s="863" t="s">
        <v>2431</v>
      </c>
      <c r="G430" s="835" t="s">
        <v>2738</v>
      </c>
      <c r="H430" s="835" t="s">
        <v>2739</v>
      </c>
      <c r="I430" s="849">
        <v>985.54998779296875</v>
      </c>
      <c r="J430" s="849">
        <v>2</v>
      </c>
      <c r="K430" s="850">
        <v>1971.0999755859375</v>
      </c>
    </row>
    <row r="431" spans="1:11" ht="14.4" customHeight="1" x14ac:dyDescent="0.3">
      <c r="A431" s="831" t="s">
        <v>581</v>
      </c>
      <c r="B431" s="832" t="s">
        <v>582</v>
      </c>
      <c r="C431" s="835" t="s">
        <v>610</v>
      </c>
      <c r="D431" s="863" t="s">
        <v>611</v>
      </c>
      <c r="E431" s="835" t="s">
        <v>2430</v>
      </c>
      <c r="F431" s="863" t="s">
        <v>2431</v>
      </c>
      <c r="G431" s="835" t="s">
        <v>2740</v>
      </c>
      <c r="H431" s="835" t="s">
        <v>2741</v>
      </c>
      <c r="I431" s="849">
        <v>985.54998779296875</v>
      </c>
      <c r="J431" s="849">
        <v>3</v>
      </c>
      <c r="K431" s="850">
        <v>2956.6499633789062</v>
      </c>
    </row>
    <row r="432" spans="1:11" ht="14.4" customHeight="1" x14ac:dyDescent="0.3">
      <c r="A432" s="831" t="s">
        <v>581</v>
      </c>
      <c r="B432" s="832" t="s">
        <v>582</v>
      </c>
      <c r="C432" s="835" t="s">
        <v>610</v>
      </c>
      <c r="D432" s="863" t="s">
        <v>611</v>
      </c>
      <c r="E432" s="835" t="s">
        <v>2430</v>
      </c>
      <c r="F432" s="863" t="s">
        <v>2431</v>
      </c>
      <c r="G432" s="835" t="s">
        <v>2742</v>
      </c>
      <c r="H432" s="835" t="s">
        <v>2743</v>
      </c>
      <c r="I432" s="849">
        <v>985.54998779296875</v>
      </c>
      <c r="J432" s="849">
        <v>3</v>
      </c>
      <c r="K432" s="850">
        <v>2956.6499633789062</v>
      </c>
    </row>
    <row r="433" spans="1:11" ht="14.4" customHeight="1" x14ac:dyDescent="0.3">
      <c r="A433" s="831" t="s">
        <v>581</v>
      </c>
      <c r="B433" s="832" t="s">
        <v>582</v>
      </c>
      <c r="C433" s="835" t="s">
        <v>610</v>
      </c>
      <c r="D433" s="863" t="s">
        <v>611</v>
      </c>
      <c r="E433" s="835" t="s">
        <v>2430</v>
      </c>
      <c r="F433" s="863" t="s">
        <v>2431</v>
      </c>
      <c r="G433" s="835" t="s">
        <v>2744</v>
      </c>
      <c r="H433" s="835" t="s">
        <v>2745</v>
      </c>
      <c r="I433" s="849">
        <v>2875</v>
      </c>
      <c r="J433" s="849">
        <v>1</v>
      </c>
      <c r="K433" s="850">
        <v>2875</v>
      </c>
    </row>
    <row r="434" spans="1:11" ht="14.4" customHeight="1" x14ac:dyDescent="0.3">
      <c r="A434" s="831" t="s">
        <v>581</v>
      </c>
      <c r="B434" s="832" t="s">
        <v>582</v>
      </c>
      <c r="C434" s="835" t="s">
        <v>610</v>
      </c>
      <c r="D434" s="863" t="s">
        <v>611</v>
      </c>
      <c r="E434" s="835" t="s">
        <v>2430</v>
      </c>
      <c r="F434" s="863" t="s">
        <v>2431</v>
      </c>
      <c r="G434" s="835" t="s">
        <v>2746</v>
      </c>
      <c r="H434" s="835" t="s">
        <v>2747</v>
      </c>
      <c r="I434" s="849">
        <v>5313</v>
      </c>
      <c r="J434" s="849">
        <v>1</v>
      </c>
      <c r="K434" s="850">
        <v>5313</v>
      </c>
    </row>
    <row r="435" spans="1:11" ht="14.4" customHeight="1" x14ac:dyDescent="0.3">
      <c r="A435" s="831" t="s">
        <v>581</v>
      </c>
      <c r="B435" s="832" t="s">
        <v>582</v>
      </c>
      <c r="C435" s="835" t="s">
        <v>610</v>
      </c>
      <c r="D435" s="863" t="s">
        <v>611</v>
      </c>
      <c r="E435" s="835" t="s">
        <v>2430</v>
      </c>
      <c r="F435" s="863" t="s">
        <v>2431</v>
      </c>
      <c r="G435" s="835" t="s">
        <v>2748</v>
      </c>
      <c r="H435" s="835" t="s">
        <v>2749</v>
      </c>
      <c r="I435" s="849">
        <v>14093.25</v>
      </c>
      <c r="J435" s="849">
        <v>4</v>
      </c>
      <c r="K435" s="850">
        <v>56373</v>
      </c>
    </row>
    <row r="436" spans="1:11" ht="14.4" customHeight="1" x14ac:dyDescent="0.3">
      <c r="A436" s="831" t="s">
        <v>581</v>
      </c>
      <c r="B436" s="832" t="s">
        <v>582</v>
      </c>
      <c r="C436" s="835" t="s">
        <v>610</v>
      </c>
      <c r="D436" s="863" t="s">
        <v>611</v>
      </c>
      <c r="E436" s="835" t="s">
        <v>2430</v>
      </c>
      <c r="F436" s="863" t="s">
        <v>2431</v>
      </c>
      <c r="G436" s="835" t="s">
        <v>2750</v>
      </c>
      <c r="H436" s="835" t="s">
        <v>2751</v>
      </c>
      <c r="I436" s="849">
        <v>5355.5498046875</v>
      </c>
      <c r="J436" s="849">
        <v>3</v>
      </c>
      <c r="K436" s="850">
        <v>16066.6494140625</v>
      </c>
    </row>
    <row r="437" spans="1:11" ht="14.4" customHeight="1" x14ac:dyDescent="0.3">
      <c r="A437" s="831" t="s">
        <v>581</v>
      </c>
      <c r="B437" s="832" t="s">
        <v>582</v>
      </c>
      <c r="C437" s="835" t="s">
        <v>610</v>
      </c>
      <c r="D437" s="863" t="s">
        <v>611</v>
      </c>
      <c r="E437" s="835" t="s">
        <v>2430</v>
      </c>
      <c r="F437" s="863" t="s">
        <v>2431</v>
      </c>
      <c r="G437" s="835" t="s">
        <v>2752</v>
      </c>
      <c r="H437" s="835" t="s">
        <v>2753</v>
      </c>
      <c r="I437" s="849">
        <v>8865</v>
      </c>
      <c r="J437" s="849">
        <v>1</v>
      </c>
      <c r="K437" s="850">
        <v>8865</v>
      </c>
    </row>
    <row r="438" spans="1:11" ht="14.4" customHeight="1" x14ac:dyDescent="0.3">
      <c r="A438" s="831" t="s">
        <v>581</v>
      </c>
      <c r="B438" s="832" t="s">
        <v>582</v>
      </c>
      <c r="C438" s="835" t="s">
        <v>610</v>
      </c>
      <c r="D438" s="863" t="s">
        <v>611</v>
      </c>
      <c r="E438" s="835" t="s">
        <v>2430</v>
      </c>
      <c r="F438" s="863" t="s">
        <v>2431</v>
      </c>
      <c r="G438" s="835" t="s">
        <v>2754</v>
      </c>
      <c r="H438" s="835" t="s">
        <v>2755</v>
      </c>
      <c r="I438" s="849">
        <v>13090.4501953125</v>
      </c>
      <c r="J438" s="849">
        <v>2</v>
      </c>
      <c r="K438" s="850">
        <v>26180.900390625</v>
      </c>
    </row>
    <row r="439" spans="1:11" ht="14.4" customHeight="1" x14ac:dyDescent="0.3">
      <c r="A439" s="831" t="s">
        <v>581</v>
      </c>
      <c r="B439" s="832" t="s">
        <v>582</v>
      </c>
      <c r="C439" s="835" t="s">
        <v>610</v>
      </c>
      <c r="D439" s="863" t="s">
        <v>611</v>
      </c>
      <c r="E439" s="835" t="s">
        <v>2430</v>
      </c>
      <c r="F439" s="863" t="s">
        <v>2431</v>
      </c>
      <c r="G439" s="835" t="s">
        <v>2756</v>
      </c>
      <c r="H439" s="835" t="s">
        <v>2757</v>
      </c>
      <c r="I439" s="849">
        <v>13090.4501953125</v>
      </c>
      <c r="J439" s="849">
        <v>1</v>
      </c>
      <c r="K439" s="850">
        <v>13090.4501953125</v>
      </c>
    </row>
    <row r="440" spans="1:11" ht="14.4" customHeight="1" x14ac:dyDescent="0.3">
      <c r="A440" s="831" t="s">
        <v>581</v>
      </c>
      <c r="B440" s="832" t="s">
        <v>582</v>
      </c>
      <c r="C440" s="835" t="s">
        <v>610</v>
      </c>
      <c r="D440" s="863" t="s">
        <v>611</v>
      </c>
      <c r="E440" s="835" t="s">
        <v>2430</v>
      </c>
      <c r="F440" s="863" t="s">
        <v>2431</v>
      </c>
      <c r="G440" s="835" t="s">
        <v>2758</v>
      </c>
      <c r="H440" s="835" t="s">
        <v>2759</v>
      </c>
      <c r="I440" s="849">
        <v>15396.2001953125</v>
      </c>
      <c r="J440" s="849">
        <v>4</v>
      </c>
      <c r="K440" s="850">
        <v>61584.80078125</v>
      </c>
    </row>
    <row r="441" spans="1:11" ht="14.4" customHeight="1" x14ac:dyDescent="0.3">
      <c r="A441" s="831" t="s">
        <v>581</v>
      </c>
      <c r="B441" s="832" t="s">
        <v>582</v>
      </c>
      <c r="C441" s="835" t="s">
        <v>610</v>
      </c>
      <c r="D441" s="863" t="s">
        <v>611</v>
      </c>
      <c r="E441" s="835" t="s">
        <v>2430</v>
      </c>
      <c r="F441" s="863" t="s">
        <v>2431</v>
      </c>
      <c r="G441" s="835" t="s">
        <v>2760</v>
      </c>
      <c r="H441" s="835" t="s">
        <v>2761</v>
      </c>
      <c r="I441" s="849">
        <v>29747.05078125</v>
      </c>
      <c r="J441" s="849">
        <v>4</v>
      </c>
      <c r="K441" s="850">
        <v>118988.203125</v>
      </c>
    </row>
    <row r="442" spans="1:11" ht="14.4" customHeight="1" x14ac:dyDescent="0.3">
      <c r="A442" s="831" t="s">
        <v>581</v>
      </c>
      <c r="B442" s="832" t="s">
        <v>582</v>
      </c>
      <c r="C442" s="835" t="s">
        <v>610</v>
      </c>
      <c r="D442" s="863" t="s">
        <v>611</v>
      </c>
      <c r="E442" s="835" t="s">
        <v>2430</v>
      </c>
      <c r="F442" s="863" t="s">
        <v>2431</v>
      </c>
      <c r="G442" s="835" t="s">
        <v>2762</v>
      </c>
      <c r="H442" s="835" t="s">
        <v>2763</v>
      </c>
      <c r="I442" s="849">
        <v>13018</v>
      </c>
      <c r="J442" s="849">
        <v>1</v>
      </c>
      <c r="K442" s="850">
        <v>13018</v>
      </c>
    </row>
    <row r="443" spans="1:11" ht="14.4" customHeight="1" x14ac:dyDescent="0.3">
      <c r="A443" s="831" t="s">
        <v>581</v>
      </c>
      <c r="B443" s="832" t="s">
        <v>582</v>
      </c>
      <c r="C443" s="835" t="s">
        <v>610</v>
      </c>
      <c r="D443" s="863" t="s">
        <v>611</v>
      </c>
      <c r="E443" s="835" t="s">
        <v>2430</v>
      </c>
      <c r="F443" s="863" t="s">
        <v>2431</v>
      </c>
      <c r="G443" s="835" t="s">
        <v>2764</v>
      </c>
      <c r="H443" s="835" t="s">
        <v>2765</v>
      </c>
      <c r="I443" s="849">
        <v>12719</v>
      </c>
      <c r="J443" s="849">
        <v>2</v>
      </c>
      <c r="K443" s="850">
        <v>25438</v>
      </c>
    </row>
    <row r="444" spans="1:11" ht="14.4" customHeight="1" x14ac:dyDescent="0.3">
      <c r="A444" s="831" t="s">
        <v>581</v>
      </c>
      <c r="B444" s="832" t="s">
        <v>582</v>
      </c>
      <c r="C444" s="835" t="s">
        <v>610</v>
      </c>
      <c r="D444" s="863" t="s">
        <v>611</v>
      </c>
      <c r="E444" s="835" t="s">
        <v>2430</v>
      </c>
      <c r="F444" s="863" t="s">
        <v>2431</v>
      </c>
      <c r="G444" s="835" t="s">
        <v>2766</v>
      </c>
      <c r="H444" s="835" t="s">
        <v>2767</v>
      </c>
      <c r="I444" s="849">
        <v>12719</v>
      </c>
      <c r="J444" s="849">
        <v>2</v>
      </c>
      <c r="K444" s="850">
        <v>25438</v>
      </c>
    </row>
    <row r="445" spans="1:11" ht="14.4" customHeight="1" x14ac:dyDescent="0.3">
      <c r="A445" s="831" t="s">
        <v>581</v>
      </c>
      <c r="B445" s="832" t="s">
        <v>582</v>
      </c>
      <c r="C445" s="835" t="s">
        <v>610</v>
      </c>
      <c r="D445" s="863" t="s">
        <v>611</v>
      </c>
      <c r="E445" s="835" t="s">
        <v>2430</v>
      </c>
      <c r="F445" s="863" t="s">
        <v>2431</v>
      </c>
      <c r="G445" s="835" t="s">
        <v>2768</v>
      </c>
      <c r="H445" s="835" t="s">
        <v>2769</v>
      </c>
      <c r="I445" s="849">
        <v>5355.5498046875</v>
      </c>
      <c r="J445" s="849">
        <v>1</v>
      </c>
      <c r="K445" s="850">
        <v>5355.5498046875</v>
      </c>
    </row>
    <row r="446" spans="1:11" ht="14.4" customHeight="1" x14ac:dyDescent="0.3">
      <c r="A446" s="831" t="s">
        <v>581</v>
      </c>
      <c r="B446" s="832" t="s">
        <v>582</v>
      </c>
      <c r="C446" s="835" t="s">
        <v>610</v>
      </c>
      <c r="D446" s="863" t="s">
        <v>611</v>
      </c>
      <c r="E446" s="835" t="s">
        <v>2430</v>
      </c>
      <c r="F446" s="863" t="s">
        <v>2431</v>
      </c>
      <c r="G446" s="835" t="s">
        <v>2770</v>
      </c>
      <c r="H446" s="835" t="s">
        <v>2771</v>
      </c>
      <c r="I446" s="849">
        <v>19899.619140625</v>
      </c>
      <c r="J446" s="849">
        <v>1</v>
      </c>
      <c r="K446" s="850">
        <v>19899.619140625</v>
      </c>
    </row>
    <row r="447" spans="1:11" ht="14.4" customHeight="1" x14ac:dyDescent="0.3">
      <c r="A447" s="831" t="s">
        <v>581</v>
      </c>
      <c r="B447" s="832" t="s">
        <v>582</v>
      </c>
      <c r="C447" s="835" t="s">
        <v>610</v>
      </c>
      <c r="D447" s="863" t="s">
        <v>611</v>
      </c>
      <c r="E447" s="835" t="s">
        <v>2430</v>
      </c>
      <c r="F447" s="863" t="s">
        <v>2431</v>
      </c>
      <c r="G447" s="835" t="s">
        <v>2772</v>
      </c>
      <c r="H447" s="835" t="s">
        <v>2773</v>
      </c>
      <c r="I447" s="849">
        <v>12670.28515625</v>
      </c>
      <c r="J447" s="849">
        <v>2</v>
      </c>
      <c r="K447" s="850">
        <v>25340.5703125</v>
      </c>
    </row>
    <row r="448" spans="1:11" ht="14.4" customHeight="1" x14ac:dyDescent="0.3">
      <c r="A448" s="831" t="s">
        <v>581</v>
      </c>
      <c r="B448" s="832" t="s">
        <v>582</v>
      </c>
      <c r="C448" s="835" t="s">
        <v>610</v>
      </c>
      <c r="D448" s="863" t="s">
        <v>611</v>
      </c>
      <c r="E448" s="835" t="s">
        <v>2430</v>
      </c>
      <c r="F448" s="863" t="s">
        <v>2431</v>
      </c>
      <c r="G448" s="835" t="s">
        <v>2774</v>
      </c>
      <c r="H448" s="835" t="s">
        <v>2775</v>
      </c>
      <c r="I448" s="849">
        <v>8446.8600260416661</v>
      </c>
      <c r="J448" s="849">
        <v>4</v>
      </c>
      <c r="K448" s="850">
        <v>46000</v>
      </c>
    </row>
    <row r="449" spans="1:11" ht="14.4" customHeight="1" x14ac:dyDescent="0.3">
      <c r="A449" s="831" t="s">
        <v>581</v>
      </c>
      <c r="B449" s="832" t="s">
        <v>582</v>
      </c>
      <c r="C449" s="835" t="s">
        <v>610</v>
      </c>
      <c r="D449" s="863" t="s">
        <v>611</v>
      </c>
      <c r="E449" s="835" t="s">
        <v>2430</v>
      </c>
      <c r="F449" s="863" t="s">
        <v>2431</v>
      </c>
      <c r="G449" s="835" t="s">
        <v>2776</v>
      </c>
      <c r="H449" s="835" t="s">
        <v>2777</v>
      </c>
      <c r="I449" s="849">
        <v>10244.766710069445</v>
      </c>
      <c r="J449" s="849">
        <v>7</v>
      </c>
      <c r="K449" s="850">
        <v>87521.740234375</v>
      </c>
    </row>
    <row r="450" spans="1:11" ht="14.4" customHeight="1" x14ac:dyDescent="0.3">
      <c r="A450" s="831" t="s">
        <v>581</v>
      </c>
      <c r="B450" s="832" t="s">
        <v>582</v>
      </c>
      <c r="C450" s="835" t="s">
        <v>610</v>
      </c>
      <c r="D450" s="863" t="s">
        <v>611</v>
      </c>
      <c r="E450" s="835" t="s">
        <v>2430</v>
      </c>
      <c r="F450" s="863" t="s">
        <v>2431</v>
      </c>
      <c r="G450" s="835" t="s">
        <v>2778</v>
      </c>
      <c r="H450" s="835" t="s">
        <v>2779</v>
      </c>
      <c r="I450" s="849">
        <v>8446.8600260416661</v>
      </c>
      <c r="J450" s="849">
        <v>4</v>
      </c>
      <c r="K450" s="850">
        <v>46000</v>
      </c>
    </row>
    <row r="451" spans="1:11" ht="14.4" customHeight="1" x14ac:dyDescent="0.3">
      <c r="A451" s="831" t="s">
        <v>581</v>
      </c>
      <c r="B451" s="832" t="s">
        <v>582</v>
      </c>
      <c r="C451" s="835" t="s">
        <v>610</v>
      </c>
      <c r="D451" s="863" t="s">
        <v>611</v>
      </c>
      <c r="E451" s="835" t="s">
        <v>2430</v>
      </c>
      <c r="F451" s="863" t="s">
        <v>2431</v>
      </c>
      <c r="G451" s="835" t="s">
        <v>2780</v>
      </c>
      <c r="H451" s="835" t="s">
        <v>2781</v>
      </c>
      <c r="I451" s="849">
        <v>8382.081853693182</v>
      </c>
      <c r="J451" s="849">
        <v>7</v>
      </c>
      <c r="K451" s="850">
        <v>82840.580078125</v>
      </c>
    </row>
    <row r="452" spans="1:11" ht="14.4" customHeight="1" x14ac:dyDescent="0.3">
      <c r="A452" s="831" t="s">
        <v>581</v>
      </c>
      <c r="B452" s="832" t="s">
        <v>582</v>
      </c>
      <c r="C452" s="835" t="s">
        <v>610</v>
      </c>
      <c r="D452" s="863" t="s">
        <v>611</v>
      </c>
      <c r="E452" s="835" t="s">
        <v>2430</v>
      </c>
      <c r="F452" s="863" t="s">
        <v>2431</v>
      </c>
      <c r="G452" s="835" t="s">
        <v>2782</v>
      </c>
      <c r="H452" s="835" t="s">
        <v>2783</v>
      </c>
      <c r="I452" s="849">
        <v>11500</v>
      </c>
      <c r="J452" s="849">
        <v>1</v>
      </c>
      <c r="K452" s="850">
        <v>11500</v>
      </c>
    </row>
    <row r="453" spans="1:11" ht="14.4" customHeight="1" x14ac:dyDescent="0.3">
      <c r="A453" s="831" t="s">
        <v>581</v>
      </c>
      <c r="B453" s="832" t="s">
        <v>582</v>
      </c>
      <c r="C453" s="835" t="s">
        <v>610</v>
      </c>
      <c r="D453" s="863" t="s">
        <v>611</v>
      </c>
      <c r="E453" s="835" t="s">
        <v>2430</v>
      </c>
      <c r="F453" s="863" t="s">
        <v>2431</v>
      </c>
      <c r="G453" s="835" t="s">
        <v>2784</v>
      </c>
      <c r="H453" s="835" t="s">
        <v>2785</v>
      </c>
      <c r="I453" s="849">
        <v>12650</v>
      </c>
      <c r="J453" s="849">
        <v>1</v>
      </c>
      <c r="K453" s="850">
        <v>12650</v>
      </c>
    </row>
    <row r="454" spans="1:11" ht="14.4" customHeight="1" x14ac:dyDescent="0.3">
      <c r="A454" s="831" t="s">
        <v>581</v>
      </c>
      <c r="B454" s="832" t="s">
        <v>582</v>
      </c>
      <c r="C454" s="835" t="s">
        <v>610</v>
      </c>
      <c r="D454" s="863" t="s">
        <v>611</v>
      </c>
      <c r="E454" s="835" t="s">
        <v>2430</v>
      </c>
      <c r="F454" s="863" t="s">
        <v>2431</v>
      </c>
      <c r="G454" s="835" t="s">
        <v>2786</v>
      </c>
      <c r="H454" s="835" t="s">
        <v>2787</v>
      </c>
      <c r="I454" s="849">
        <v>12650</v>
      </c>
      <c r="J454" s="849">
        <v>1</v>
      </c>
      <c r="K454" s="850">
        <v>12650</v>
      </c>
    </row>
    <row r="455" spans="1:11" ht="14.4" customHeight="1" x14ac:dyDescent="0.3">
      <c r="A455" s="831" t="s">
        <v>581</v>
      </c>
      <c r="B455" s="832" t="s">
        <v>582</v>
      </c>
      <c r="C455" s="835" t="s">
        <v>610</v>
      </c>
      <c r="D455" s="863" t="s">
        <v>611</v>
      </c>
      <c r="E455" s="835" t="s">
        <v>2430</v>
      </c>
      <c r="F455" s="863" t="s">
        <v>2431</v>
      </c>
      <c r="G455" s="835" t="s">
        <v>2788</v>
      </c>
      <c r="H455" s="835" t="s">
        <v>2789</v>
      </c>
      <c r="I455" s="849">
        <v>12650</v>
      </c>
      <c r="J455" s="849">
        <v>1</v>
      </c>
      <c r="K455" s="850">
        <v>12650</v>
      </c>
    </row>
    <row r="456" spans="1:11" ht="14.4" customHeight="1" x14ac:dyDescent="0.3">
      <c r="A456" s="831" t="s">
        <v>581</v>
      </c>
      <c r="B456" s="832" t="s">
        <v>582</v>
      </c>
      <c r="C456" s="835" t="s">
        <v>610</v>
      </c>
      <c r="D456" s="863" t="s">
        <v>611</v>
      </c>
      <c r="E456" s="835" t="s">
        <v>2430</v>
      </c>
      <c r="F456" s="863" t="s">
        <v>2431</v>
      </c>
      <c r="G456" s="835" t="s">
        <v>2790</v>
      </c>
      <c r="H456" s="835" t="s">
        <v>2791</v>
      </c>
      <c r="I456" s="849">
        <v>7475</v>
      </c>
      <c r="J456" s="849">
        <v>1</v>
      </c>
      <c r="K456" s="850">
        <v>7475</v>
      </c>
    </row>
    <row r="457" spans="1:11" ht="14.4" customHeight="1" x14ac:dyDescent="0.3">
      <c r="A457" s="831" t="s">
        <v>581</v>
      </c>
      <c r="B457" s="832" t="s">
        <v>582</v>
      </c>
      <c r="C457" s="835" t="s">
        <v>610</v>
      </c>
      <c r="D457" s="863" t="s">
        <v>611</v>
      </c>
      <c r="E457" s="835" t="s">
        <v>2430</v>
      </c>
      <c r="F457" s="863" t="s">
        <v>2431</v>
      </c>
      <c r="G457" s="835" t="s">
        <v>2792</v>
      </c>
      <c r="H457" s="835" t="s">
        <v>2793</v>
      </c>
      <c r="I457" s="849">
        <v>8193.75</v>
      </c>
      <c r="J457" s="849">
        <v>3</v>
      </c>
      <c r="K457" s="850">
        <v>27600</v>
      </c>
    </row>
    <row r="458" spans="1:11" ht="14.4" customHeight="1" x14ac:dyDescent="0.3">
      <c r="A458" s="831" t="s">
        <v>581</v>
      </c>
      <c r="B458" s="832" t="s">
        <v>582</v>
      </c>
      <c r="C458" s="835" t="s">
        <v>610</v>
      </c>
      <c r="D458" s="863" t="s">
        <v>611</v>
      </c>
      <c r="E458" s="835" t="s">
        <v>2430</v>
      </c>
      <c r="F458" s="863" t="s">
        <v>2431</v>
      </c>
      <c r="G458" s="835" t="s">
        <v>2794</v>
      </c>
      <c r="H458" s="835" t="s">
        <v>2795</v>
      </c>
      <c r="I458" s="849">
        <v>279.29998779296875</v>
      </c>
      <c r="J458" s="849">
        <v>1</v>
      </c>
      <c r="K458" s="850">
        <v>279.29998779296875</v>
      </c>
    </row>
    <row r="459" spans="1:11" ht="14.4" customHeight="1" x14ac:dyDescent="0.3">
      <c r="A459" s="831" t="s">
        <v>581</v>
      </c>
      <c r="B459" s="832" t="s">
        <v>582</v>
      </c>
      <c r="C459" s="835" t="s">
        <v>610</v>
      </c>
      <c r="D459" s="863" t="s">
        <v>611</v>
      </c>
      <c r="E459" s="835" t="s">
        <v>2430</v>
      </c>
      <c r="F459" s="863" t="s">
        <v>2431</v>
      </c>
      <c r="G459" s="835" t="s">
        <v>2796</v>
      </c>
      <c r="H459" s="835" t="s">
        <v>2797</v>
      </c>
      <c r="I459" s="849">
        <v>279.29998779296875</v>
      </c>
      <c r="J459" s="849">
        <v>1</v>
      </c>
      <c r="K459" s="850">
        <v>279.29998779296875</v>
      </c>
    </row>
    <row r="460" spans="1:11" ht="14.4" customHeight="1" x14ac:dyDescent="0.3">
      <c r="A460" s="831" t="s">
        <v>581</v>
      </c>
      <c r="B460" s="832" t="s">
        <v>582</v>
      </c>
      <c r="C460" s="835" t="s">
        <v>610</v>
      </c>
      <c r="D460" s="863" t="s">
        <v>611</v>
      </c>
      <c r="E460" s="835" t="s">
        <v>2430</v>
      </c>
      <c r="F460" s="863" t="s">
        <v>2431</v>
      </c>
      <c r="G460" s="835" t="s">
        <v>2798</v>
      </c>
      <c r="H460" s="835" t="s">
        <v>2799</v>
      </c>
      <c r="I460" s="849">
        <v>4847.216796875</v>
      </c>
      <c r="J460" s="849">
        <v>2</v>
      </c>
      <c r="K460" s="850">
        <v>10350.00048828125</v>
      </c>
    </row>
    <row r="461" spans="1:11" ht="14.4" customHeight="1" x14ac:dyDescent="0.3">
      <c r="A461" s="831" t="s">
        <v>581</v>
      </c>
      <c r="B461" s="832" t="s">
        <v>582</v>
      </c>
      <c r="C461" s="835" t="s">
        <v>610</v>
      </c>
      <c r="D461" s="863" t="s">
        <v>611</v>
      </c>
      <c r="E461" s="835" t="s">
        <v>2430</v>
      </c>
      <c r="F461" s="863" t="s">
        <v>2431</v>
      </c>
      <c r="G461" s="835" t="s">
        <v>2800</v>
      </c>
      <c r="H461" s="835" t="s">
        <v>2801</v>
      </c>
      <c r="I461" s="849">
        <v>5175</v>
      </c>
      <c r="J461" s="849">
        <v>1</v>
      </c>
      <c r="K461" s="850">
        <v>5175</v>
      </c>
    </row>
    <row r="462" spans="1:11" ht="14.4" customHeight="1" x14ac:dyDescent="0.3">
      <c r="A462" s="831" t="s">
        <v>581</v>
      </c>
      <c r="B462" s="832" t="s">
        <v>582</v>
      </c>
      <c r="C462" s="835" t="s">
        <v>610</v>
      </c>
      <c r="D462" s="863" t="s">
        <v>611</v>
      </c>
      <c r="E462" s="835" t="s">
        <v>2430</v>
      </c>
      <c r="F462" s="863" t="s">
        <v>2431</v>
      </c>
      <c r="G462" s="835" t="s">
        <v>2802</v>
      </c>
      <c r="H462" s="835" t="s">
        <v>2803</v>
      </c>
      <c r="I462" s="849">
        <v>9764.5498046875</v>
      </c>
      <c r="J462" s="849">
        <v>1</v>
      </c>
      <c r="K462" s="850">
        <v>9764.5498046875</v>
      </c>
    </row>
    <row r="463" spans="1:11" ht="14.4" customHeight="1" x14ac:dyDescent="0.3">
      <c r="A463" s="831" t="s">
        <v>581</v>
      </c>
      <c r="B463" s="832" t="s">
        <v>582</v>
      </c>
      <c r="C463" s="835" t="s">
        <v>610</v>
      </c>
      <c r="D463" s="863" t="s">
        <v>611</v>
      </c>
      <c r="E463" s="835" t="s">
        <v>2430</v>
      </c>
      <c r="F463" s="863" t="s">
        <v>2431</v>
      </c>
      <c r="G463" s="835" t="s">
        <v>2804</v>
      </c>
      <c r="H463" s="835" t="s">
        <v>2805</v>
      </c>
      <c r="I463" s="849">
        <v>6319.0284598214284</v>
      </c>
      <c r="J463" s="849">
        <v>5</v>
      </c>
      <c r="K463" s="850">
        <v>35054.099609375</v>
      </c>
    </row>
    <row r="464" spans="1:11" ht="14.4" customHeight="1" x14ac:dyDescent="0.3">
      <c r="A464" s="831" t="s">
        <v>581</v>
      </c>
      <c r="B464" s="832" t="s">
        <v>582</v>
      </c>
      <c r="C464" s="835" t="s">
        <v>610</v>
      </c>
      <c r="D464" s="863" t="s">
        <v>611</v>
      </c>
      <c r="E464" s="835" t="s">
        <v>2430</v>
      </c>
      <c r="F464" s="863" t="s">
        <v>2431</v>
      </c>
      <c r="G464" s="835" t="s">
        <v>2806</v>
      </c>
      <c r="H464" s="835" t="s">
        <v>2807</v>
      </c>
      <c r="I464" s="849">
        <v>4940.8199218749996</v>
      </c>
      <c r="J464" s="849">
        <v>3</v>
      </c>
      <c r="K464" s="850">
        <v>15525</v>
      </c>
    </row>
    <row r="465" spans="1:11" ht="14.4" customHeight="1" x14ac:dyDescent="0.3">
      <c r="A465" s="831" t="s">
        <v>581</v>
      </c>
      <c r="B465" s="832" t="s">
        <v>582</v>
      </c>
      <c r="C465" s="835" t="s">
        <v>610</v>
      </c>
      <c r="D465" s="863" t="s">
        <v>611</v>
      </c>
      <c r="E465" s="835" t="s">
        <v>2430</v>
      </c>
      <c r="F465" s="863" t="s">
        <v>2431</v>
      </c>
      <c r="G465" s="835" t="s">
        <v>2808</v>
      </c>
      <c r="H465" s="835" t="s">
        <v>2809</v>
      </c>
      <c r="I465" s="849">
        <v>5663.3784877232147</v>
      </c>
      <c r="J465" s="849">
        <v>5</v>
      </c>
      <c r="K465" s="850">
        <v>30464.5498046875</v>
      </c>
    </row>
    <row r="466" spans="1:11" ht="14.4" customHeight="1" x14ac:dyDescent="0.3">
      <c r="A466" s="831" t="s">
        <v>581</v>
      </c>
      <c r="B466" s="832" t="s">
        <v>582</v>
      </c>
      <c r="C466" s="835" t="s">
        <v>610</v>
      </c>
      <c r="D466" s="863" t="s">
        <v>611</v>
      </c>
      <c r="E466" s="835" t="s">
        <v>2430</v>
      </c>
      <c r="F466" s="863" t="s">
        <v>2431</v>
      </c>
      <c r="G466" s="835" t="s">
        <v>2810</v>
      </c>
      <c r="H466" s="835" t="s">
        <v>2811</v>
      </c>
      <c r="I466" s="849">
        <v>5175</v>
      </c>
      <c r="J466" s="849">
        <v>1</v>
      </c>
      <c r="K466" s="850">
        <v>5175</v>
      </c>
    </row>
    <row r="467" spans="1:11" ht="14.4" customHeight="1" x14ac:dyDescent="0.3">
      <c r="A467" s="831" t="s">
        <v>581</v>
      </c>
      <c r="B467" s="832" t="s">
        <v>582</v>
      </c>
      <c r="C467" s="835" t="s">
        <v>610</v>
      </c>
      <c r="D467" s="863" t="s">
        <v>611</v>
      </c>
      <c r="E467" s="835" t="s">
        <v>2430</v>
      </c>
      <c r="F467" s="863" t="s">
        <v>2431</v>
      </c>
      <c r="G467" s="835" t="s">
        <v>2812</v>
      </c>
      <c r="H467" s="835" t="s">
        <v>2813</v>
      </c>
      <c r="I467" s="849">
        <v>5175</v>
      </c>
      <c r="J467" s="849">
        <v>1</v>
      </c>
      <c r="K467" s="850">
        <v>5175</v>
      </c>
    </row>
    <row r="468" spans="1:11" ht="14.4" customHeight="1" x14ac:dyDescent="0.3">
      <c r="A468" s="831" t="s">
        <v>581</v>
      </c>
      <c r="B468" s="832" t="s">
        <v>582</v>
      </c>
      <c r="C468" s="835" t="s">
        <v>610</v>
      </c>
      <c r="D468" s="863" t="s">
        <v>611</v>
      </c>
      <c r="E468" s="835" t="s">
        <v>2430</v>
      </c>
      <c r="F468" s="863" t="s">
        <v>2431</v>
      </c>
      <c r="G468" s="835" t="s">
        <v>2814</v>
      </c>
      <c r="H468" s="835" t="s">
        <v>2815</v>
      </c>
      <c r="I468" s="849">
        <v>5130.58984375</v>
      </c>
      <c r="J468" s="849">
        <v>4</v>
      </c>
      <c r="K468" s="850">
        <v>20699.9990234375</v>
      </c>
    </row>
    <row r="469" spans="1:11" ht="14.4" customHeight="1" x14ac:dyDescent="0.3">
      <c r="A469" s="831" t="s">
        <v>581</v>
      </c>
      <c r="B469" s="832" t="s">
        <v>582</v>
      </c>
      <c r="C469" s="835" t="s">
        <v>610</v>
      </c>
      <c r="D469" s="863" t="s">
        <v>611</v>
      </c>
      <c r="E469" s="835" t="s">
        <v>2430</v>
      </c>
      <c r="F469" s="863" t="s">
        <v>2431</v>
      </c>
      <c r="G469" s="835" t="s">
        <v>2816</v>
      </c>
      <c r="H469" s="835" t="s">
        <v>2817</v>
      </c>
      <c r="I469" s="849">
        <v>3854.919921875</v>
      </c>
      <c r="J469" s="849">
        <v>1</v>
      </c>
      <c r="K469" s="850">
        <v>3854.919921875</v>
      </c>
    </row>
    <row r="470" spans="1:11" ht="14.4" customHeight="1" x14ac:dyDescent="0.3">
      <c r="A470" s="831" t="s">
        <v>581</v>
      </c>
      <c r="B470" s="832" t="s">
        <v>582</v>
      </c>
      <c r="C470" s="835" t="s">
        <v>610</v>
      </c>
      <c r="D470" s="863" t="s">
        <v>611</v>
      </c>
      <c r="E470" s="835" t="s">
        <v>2430</v>
      </c>
      <c r="F470" s="863" t="s">
        <v>2431</v>
      </c>
      <c r="G470" s="835" t="s">
        <v>2818</v>
      </c>
      <c r="H470" s="835" t="s">
        <v>2819</v>
      </c>
      <c r="I470" s="849">
        <v>3854.919921875</v>
      </c>
      <c r="J470" s="849">
        <v>1</v>
      </c>
      <c r="K470" s="850">
        <v>3854.919921875</v>
      </c>
    </row>
    <row r="471" spans="1:11" ht="14.4" customHeight="1" x14ac:dyDescent="0.3">
      <c r="A471" s="831" t="s">
        <v>581</v>
      </c>
      <c r="B471" s="832" t="s">
        <v>582</v>
      </c>
      <c r="C471" s="835" t="s">
        <v>610</v>
      </c>
      <c r="D471" s="863" t="s">
        <v>611</v>
      </c>
      <c r="E471" s="835" t="s">
        <v>2430</v>
      </c>
      <c r="F471" s="863" t="s">
        <v>2431</v>
      </c>
      <c r="G471" s="835" t="s">
        <v>2820</v>
      </c>
      <c r="H471" s="835" t="s">
        <v>2821</v>
      </c>
      <c r="I471" s="849">
        <v>10173.8896484375</v>
      </c>
      <c r="J471" s="849">
        <v>1</v>
      </c>
      <c r="K471" s="850">
        <v>10173.8896484375</v>
      </c>
    </row>
    <row r="472" spans="1:11" ht="14.4" customHeight="1" x14ac:dyDescent="0.3">
      <c r="A472" s="831" t="s">
        <v>581</v>
      </c>
      <c r="B472" s="832" t="s">
        <v>582</v>
      </c>
      <c r="C472" s="835" t="s">
        <v>610</v>
      </c>
      <c r="D472" s="863" t="s">
        <v>611</v>
      </c>
      <c r="E472" s="835" t="s">
        <v>2430</v>
      </c>
      <c r="F472" s="863" t="s">
        <v>2431</v>
      </c>
      <c r="G472" s="835" t="s">
        <v>2822</v>
      </c>
      <c r="H472" s="835" t="s">
        <v>2823</v>
      </c>
      <c r="I472" s="849">
        <v>1189.994540127841</v>
      </c>
      <c r="J472" s="849">
        <v>8</v>
      </c>
      <c r="K472" s="850">
        <v>12984.96993637085</v>
      </c>
    </row>
    <row r="473" spans="1:11" ht="14.4" customHeight="1" x14ac:dyDescent="0.3">
      <c r="A473" s="831" t="s">
        <v>581</v>
      </c>
      <c r="B473" s="832" t="s">
        <v>582</v>
      </c>
      <c r="C473" s="835" t="s">
        <v>610</v>
      </c>
      <c r="D473" s="863" t="s">
        <v>611</v>
      </c>
      <c r="E473" s="835" t="s">
        <v>2430</v>
      </c>
      <c r="F473" s="863" t="s">
        <v>2431</v>
      </c>
      <c r="G473" s="835" t="s">
        <v>2824</v>
      </c>
      <c r="H473" s="835" t="s">
        <v>2825</v>
      </c>
      <c r="I473" s="849">
        <v>939.99428013392856</v>
      </c>
      <c r="J473" s="849">
        <v>4</v>
      </c>
      <c r="K473" s="850">
        <v>6474.9899559020996</v>
      </c>
    </row>
    <row r="474" spans="1:11" ht="14.4" customHeight="1" x14ac:dyDescent="0.3">
      <c r="A474" s="831" t="s">
        <v>581</v>
      </c>
      <c r="B474" s="832" t="s">
        <v>582</v>
      </c>
      <c r="C474" s="835" t="s">
        <v>610</v>
      </c>
      <c r="D474" s="863" t="s">
        <v>611</v>
      </c>
      <c r="E474" s="835" t="s">
        <v>2430</v>
      </c>
      <c r="F474" s="863" t="s">
        <v>2431</v>
      </c>
      <c r="G474" s="835" t="s">
        <v>2826</v>
      </c>
      <c r="H474" s="835" t="s">
        <v>2827</v>
      </c>
      <c r="I474" s="849">
        <v>909.99555121527783</v>
      </c>
      <c r="J474" s="849">
        <v>5</v>
      </c>
      <c r="K474" s="850">
        <v>8049.9999542236328</v>
      </c>
    </row>
    <row r="475" spans="1:11" ht="14.4" customHeight="1" x14ac:dyDescent="0.3">
      <c r="A475" s="831" t="s">
        <v>581</v>
      </c>
      <c r="B475" s="832" t="s">
        <v>582</v>
      </c>
      <c r="C475" s="835" t="s">
        <v>610</v>
      </c>
      <c r="D475" s="863" t="s">
        <v>611</v>
      </c>
      <c r="E475" s="835" t="s">
        <v>2430</v>
      </c>
      <c r="F475" s="863" t="s">
        <v>2431</v>
      </c>
      <c r="G475" s="835" t="s">
        <v>2828</v>
      </c>
      <c r="H475" s="835" t="s">
        <v>2829</v>
      </c>
      <c r="I475" s="849">
        <v>1644.989990234375</v>
      </c>
      <c r="J475" s="849">
        <v>1</v>
      </c>
      <c r="K475" s="850">
        <v>1644.989990234375</v>
      </c>
    </row>
    <row r="476" spans="1:11" ht="14.4" customHeight="1" x14ac:dyDescent="0.3">
      <c r="A476" s="831" t="s">
        <v>581</v>
      </c>
      <c r="B476" s="832" t="s">
        <v>582</v>
      </c>
      <c r="C476" s="835" t="s">
        <v>610</v>
      </c>
      <c r="D476" s="863" t="s">
        <v>611</v>
      </c>
      <c r="E476" s="835" t="s">
        <v>2430</v>
      </c>
      <c r="F476" s="863" t="s">
        <v>2431</v>
      </c>
      <c r="G476" s="835" t="s">
        <v>2830</v>
      </c>
      <c r="H476" s="835" t="s">
        <v>2831</v>
      </c>
      <c r="I476" s="849">
        <v>1084.9966634114583</v>
      </c>
      <c r="J476" s="849">
        <v>2</v>
      </c>
      <c r="K476" s="850">
        <v>3219.9999885559082</v>
      </c>
    </row>
    <row r="477" spans="1:11" ht="14.4" customHeight="1" x14ac:dyDescent="0.3">
      <c r="A477" s="831" t="s">
        <v>581</v>
      </c>
      <c r="B477" s="832" t="s">
        <v>582</v>
      </c>
      <c r="C477" s="835" t="s">
        <v>610</v>
      </c>
      <c r="D477" s="863" t="s">
        <v>611</v>
      </c>
      <c r="E477" s="835" t="s">
        <v>2832</v>
      </c>
      <c r="F477" s="863" t="s">
        <v>2833</v>
      </c>
      <c r="G477" s="835" t="s">
        <v>2834</v>
      </c>
      <c r="H477" s="835" t="s">
        <v>2835</v>
      </c>
      <c r="I477" s="849">
        <v>10248.7998046875</v>
      </c>
      <c r="J477" s="849">
        <v>1</v>
      </c>
      <c r="K477" s="850">
        <v>10248.7998046875</v>
      </c>
    </row>
    <row r="478" spans="1:11" ht="14.4" customHeight="1" x14ac:dyDescent="0.3">
      <c r="A478" s="831" t="s">
        <v>581</v>
      </c>
      <c r="B478" s="832" t="s">
        <v>582</v>
      </c>
      <c r="C478" s="835" t="s">
        <v>610</v>
      </c>
      <c r="D478" s="863" t="s">
        <v>611</v>
      </c>
      <c r="E478" s="835" t="s">
        <v>2832</v>
      </c>
      <c r="F478" s="863" t="s">
        <v>2833</v>
      </c>
      <c r="G478" s="835" t="s">
        <v>2836</v>
      </c>
      <c r="H478" s="835" t="s">
        <v>2837</v>
      </c>
      <c r="I478" s="849">
        <v>3157.06005859375</v>
      </c>
      <c r="J478" s="849">
        <v>1</v>
      </c>
      <c r="K478" s="850">
        <v>3157.06005859375</v>
      </c>
    </row>
    <row r="479" spans="1:11" ht="14.4" customHeight="1" x14ac:dyDescent="0.3">
      <c r="A479" s="831" t="s">
        <v>581</v>
      </c>
      <c r="B479" s="832" t="s">
        <v>582</v>
      </c>
      <c r="C479" s="835" t="s">
        <v>610</v>
      </c>
      <c r="D479" s="863" t="s">
        <v>611</v>
      </c>
      <c r="E479" s="835" t="s">
        <v>2832</v>
      </c>
      <c r="F479" s="863" t="s">
        <v>2833</v>
      </c>
      <c r="G479" s="835" t="s">
        <v>2838</v>
      </c>
      <c r="H479" s="835" t="s">
        <v>2839</v>
      </c>
      <c r="I479" s="849">
        <v>9087.1201171875</v>
      </c>
      <c r="J479" s="849">
        <v>1</v>
      </c>
      <c r="K479" s="850">
        <v>9087.1201171875</v>
      </c>
    </row>
    <row r="480" spans="1:11" ht="14.4" customHeight="1" x14ac:dyDescent="0.3">
      <c r="A480" s="831" t="s">
        <v>581</v>
      </c>
      <c r="B480" s="832" t="s">
        <v>582</v>
      </c>
      <c r="C480" s="835" t="s">
        <v>610</v>
      </c>
      <c r="D480" s="863" t="s">
        <v>611</v>
      </c>
      <c r="E480" s="835" t="s">
        <v>2832</v>
      </c>
      <c r="F480" s="863" t="s">
        <v>2833</v>
      </c>
      <c r="G480" s="835" t="s">
        <v>2840</v>
      </c>
      <c r="H480" s="835" t="s">
        <v>2841</v>
      </c>
      <c r="I480" s="849">
        <v>10780</v>
      </c>
      <c r="J480" s="849">
        <v>1</v>
      </c>
      <c r="K480" s="850">
        <v>10780</v>
      </c>
    </row>
    <row r="481" spans="1:11" ht="14.4" customHeight="1" x14ac:dyDescent="0.3">
      <c r="A481" s="831" t="s">
        <v>581</v>
      </c>
      <c r="B481" s="832" t="s">
        <v>582</v>
      </c>
      <c r="C481" s="835" t="s">
        <v>610</v>
      </c>
      <c r="D481" s="863" t="s">
        <v>611</v>
      </c>
      <c r="E481" s="835" t="s">
        <v>2832</v>
      </c>
      <c r="F481" s="863" t="s">
        <v>2833</v>
      </c>
      <c r="G481" s="835" t="s">
        <v>2842</v>
      </c>
      <c r="H481" s="835" t="s">
        <v>2843</v>
      </c>
      <c r="I481" s="849">
        <v>12919.099609375</v>
      </c>
      <c r="J481" s="849">
        <v>1</v>
      </c>
      <c r="K481" s="850">
        <v>12919.099609375</v>
      </c>
    </row>
    <row r="482" spans="1:11" ht="14.4" customHeight="1" x14ac:dyDescent="0.3">
      <c r="A482" s="831" t="s">
        <v>581</v>
      </c>
      <c r="B482" s="832" t="s">
        <v>582</v>
      </c>
      <c r="C482" s="835" t="s">
        <v>610</v>
      </c>
      <c r="D482" s="863" t="s">
        <v>611</v>
      </c>
      <c r="E482" s="835" t="s">
        <v>2832</v>
      </c>
      <c r="F482" s="863" t="s">
        <v>2833</v>
      </c>
      <c r="G482" s="835" t="s">
        <v>2844</v>
      </c>
      <c r="H482" s="835" t="s">
        <v>2845</v>
      </c>
      <c r="I482" s="849">
        <v>8605.66015625</v>
      </c>
      <c r="J482" s="849">
        <v>3</v>
      </c>
      <c r="K482" s="850">
        <v>25816.98046875</v>
      </c>
    </row>
    <row r="483" spans="1:11" ht="14.4" customHeight="1" x14ac:dyDescent="0.3">
      <c r="A483" s="831" t="s">
        <v>581</v>
      </c>
      <c r="B483" s="832" t="s">
        <v>582</v>
      </c>
      <c r="C483" s="835" t="s">
        <v>610</v>
      </c>
      <c r="D483" s="863" t="s">
        <v>611</v>
      </c>
      <c r="E483" s="835" t="s">
        <v>2832</v>
      </c>
      <c r="F483" s="863" t="s">
        <v>2833</v>
      </c>
      <c r="G483" s="835" t="s">
        <v>2846</v>
      </c>
      <c r="H483" s="835" t="s">
        <v>2847</v>
      </c>
      <c r="I483" s="849">
        <v>8605.66015625</v>
      </c>
      <c r="J483" s="849">
        <v>6</v>
      </c>
      <c r="K483" s="850">
        <v>51633.9609375</v>
      </c>
    </row>
    <row r="484" spans="1:11" ht="14.4" customHeight="1" x14ac:dyDescent="0.3">
      <c r="A484" s="831" t="s">
        <v>581</v>
      </c>
      <c r="B484" s="832" t="s">
        <v>582</v>
      </c>
      <c r="C484" s="835" t="s">
        <v>610</v>
      </c>
      <c r="D484" s="863" t="s">
        <v>611</v>
      </c>
      <c r="E484" s="835" t="s">
        <v>2832</v>
      </c>
      <c r="F484" s="863" t="s">
        <v>2833</v>
      </c>
      <c r="G484" s="835" t="s">
        <v>2848</v>
      </c>
      <c r="H484" s="835" t="s">
        <v>2849</v>
      </c>
      <c r="I484" s="849">
        <v>63</v>
      </c>
      <c r="J484" s="849">
        <v>100</v>
      </c>
      <c r="K484" s="850">
        <v>6299.7001953125</v>
      </c>
    </row>
    <row r="485" spans="1:11" ht="14.4" customHeight="1" x14ac:dyDescent="0.3">
      <c r="A485" s="831" t="s">
        <v>581</v>
      </c>
      <c r="B485" s="832" t="s">
        <v>582</v>
      </c>
      <c r="C485" s="835" t="s">
        <v>610</v>
      </c>
      <c r="D485" s="863" t="s">
        <v>611</v>
      </c>
      <c r="E485" s="835" t="s">
        <v>2832</v>
      </c>
      <c r="F485" s="863" t="s">
        <v>2833</v>
      </c>
      <c r="G485" s="835" t="s">
        <v>2850</v>
      </c>
      <c r="H485" s="835" t="s">
        <v>2851</v>
      </c>
      <c r="I485" s="849">
        <v>63</v>
      </c>
      <c r="J485" s="849">
        <v>30</v>
      </c>
      <c r="K485" s="850">
        <v>1889.9100341796875</v>
      </c>
    </row>
    <row r="486" spans="1:11" ht="14.4" customHeight="1" x14ac:dyDescent="0.3">
      <c r="A486" s="831" t="s">
        <v>581</v>
      </c>
      <c r="B486" s="832" t="s">
        <v>582</v>
      </c>
      <c r="C486" s="835" t="s">
        <v>610</v>
      </c>
      <c r="D486" s="863" t="s">
        <v>611</v>
      </c>
      <c r="E486" s="835" t="s">
        <v>2832</v>
      </c>
      <c r="F486" s="863" t="s">
        <v>2833</v>
      </c>
      <c r="G486" s="835" t="s">
        <v>2852</v>
      </c>
      <c r="H486" s="835" t="s">
        <v>2853</v>
      </c>
      <c r="I486" s="849">
        <v>471.5</v>
      </c>
      <c r="J486" s="849">
        <v>21</v>
      </c>
      <c r="K486" s="850">
        <v>9901.5</v>
      </c>
    </row>
    <row r="487" spans="1:11" ht="14.4" customHeight="1" x14ac:dyDescent="0.3">
      <c r="A487" s="831" t="s">
        <v>581</v>
      </c>
      <c r="B487" s="832" t="s">
        <v>582</v>
      </c>
      <c r="C487" s="835" t="s">
        <v>610</v>
      </c>
      <c r="D487" s="863" t="s">
        <v>611</v>
      </c>
      <c r="E487" s="835" t="s">
        <v>2832</v>
      </c>
      <c r="F487" s="863" t="s">
        <v>2833</v>
      </c>
      <c r="G487" s="835" t="s">
        <v>2854</v>
      </c>
      <c r="H487" s="835" t="s">
        <v>2855</v>
      </c>
      <c r="I487" s="849">
        <v>471.5</v>
      </c>
      <c r="J487" s="849">
        <v>2</v>
      </c>
      <c r="K487" s="850">
        <v>943</v>
      </c>
    </row>
    <row r="488" spans="1:11" ht="14.4" customHeight="1" x14ac:dyDescent="0.3">
      <c r="A488" s="831" t="s">
        <v>581</v>
      </c>
      <c r="B488" s="832" t="s">
        <v>582</v>
      </c>
      <c r="C488" s="835" t="s">
        <v>610</v>
      </c>
      <c r="D488" s="863" t="s">
        <v>611</v>
      </c>
      <c r="E488" s="835" t="s">
        <v>2832</v>
      </c>
      <c r="F488" s="863" t="s">
        <v>2833</v>
      </c>
      <c r="G488" s="835" t="s">
        <v>2856</v>
      </c>
      <c r="H488" s="835" t="s">
        <v>2857</v>
      </c>
      <c r="I488" s="849">
        <v>257.73001098632812</v>
      </c>
      <c r="J488" s="849">
        <v>1</v>
      </c>
      <c r="K488" s="850">
        <v>257.73001098632812</v>
      </c>
    </row>
    <row r="489" spans="1:11" ht="14.4" customHeight="1" x14ac:dyDescent="0.3">
      <c r="A489" s="831" t="s">
        <v>581</v>
      </c>
      <c r="B489" s="832" t="s">
        <v>582</v>
      </c>
      <c r="C489" s="835" t="s">
        <v>610</v>
      </c>
      <c r="D489" s="863" t="s">
        <v>611</v>
      </c>
      <c r="E489" s="835" t="s">
        <v>2832</v>
      </c>
      <c r="F489" s="863" t="s">
        <v>2833</v>
      </c>
      <c r="G489" s="835" t="s">
        <v>2858</v>
      </c>
      <c r="H489" s="835" t="s">
        <v>2859</v>
      </c>
      <c r="I489" s="849">
        <v>211</v>
      </c>
      <c r="J489" s="849">
        <v>8</v>
      </c>
      <c r="K489" s="850">
        <v>1688</v>
      </c>
    </row>
    <row r="490" spans="1:11" ht="14.4" customHeight="1" x14ac:dyDescent="0.3">
      <c r="A490" s="831" t="s">
        <v>581</v>
      </c>
      <c r="B490" s="832" t="s">
        <v>582</v>
      </c>
      <c r="C490" s="835" t="s">
        <v>610</v>
      </c>
      <c r="D490" s="863" t="s">
        <v>611</v>
      </c>
      <c r="E490" s="835" t="s">
        <v>2832</v>
      </c>
      <c r="F490" s="863" t="s">
        <v>2833</v>
      </c>
      <c r="G490" s="835" t="s">
        <v>2860</v>
      </c>
      <c r="H490" s="835" t="s">
        <v>2861</v>
      </c>
      <c r="I490" s="849">
        <v>22073.099609375</v>
      </c>
      <c r="J490" s="849">
        <v>1</v>
      </c>
      <c r="K490" s="850">
        <v>22073.099609375</v>
      </c>
    </row>
    <row r="491" spans="1:11" ht="14.4" customHeight="1" x14ac:dyDescent="0.3">
      <c r="A491" s="831" t="s">
        <v>581</v>
      </c>
      <c r="B491" s="832" t="s">
        <v>582</v>
      </c>
      <c r="C491" s="835" t="s">
        <v>610</v>
      </c>
      <c r="D491" s="863" t="s">
        <v>611</v>
      </c>
      <c r="E491" s="835" t="s">
        <v>2832</v>
      </c>
      <c r="F491" s="863" t="s">
        <v>2833</v>
      </c>
      <c r="G491" s="835" t="s">
        <v>2862</v>
      </c>
      <c r="H491" s="835" t="s">
        <v>2863</v>
      </c>
      <c r="I491" s="849">
        <v>4452.7998046875</v>
      </c>
      <c r="J491" s="849">
        <v>1</v>
      </c>
      <c r="K491" s="850">
        <v>4452.7998046875</v>
      </c>
    </row>
    <row r="492" spans="1:11" ht="14.4" customHeight="1" x14ac:dyDescent="0.3">
      <c r="A492" s="831" t="s">
        <v>581</v>
      </c>
      <c r="B492" s="832" t="s">
        <v>582</v>
      </c>
      <c r="C492" s="835" t="s">
        <v>610</v>
      </c>
      <c r="D492" s="863" t="s">
        <v>611</v>
      </c>
      <c r="E492" s="835" t="s">
        <v>2832</v>
      </c>
      <c r="F492" s="863" t="s">
        <v>2833</v>
      </c>
      <c r="G492" s="835" t="s">
        <v>2864</v>
      </c>
      <c r="H492" s="835" t="s">
        <v>2865</v>
      </c>
      <c r="I492" s="849">
        <v>15889.1904296875</v>
      </c>
      <c r="J492" s="849">
        <v>3</v>
      </c>
      <c r="K492" s="850">
        <v>47667.5712890625</v>
      </c>
    </row>
    <row r="493" spans="1:11" ht="14.4" customHeight="1" x14ac:dyDescent="0.3">
      <c r="A493" s="831" t="s">
        <v>581</v>
      </c>
      <c r="B493" s="832" t="s">
        <v>582</v>
      </c>
      <c r="C493" s="835" t="s">
        <v>610</v>
      </c>
      <c r="D493" s="863" t="s">
        <v>611</v>
      </c>
      <c r="E493" s="835" t="s">
        <v>2832</v>
      </c>
      <c r="F493" s="863" t="s">
        <v>2833</v>
      </c>
      <c r="G493" s="835" t="s">
        <v>2866</v>
      </c>
      <c r="H493" s="835" t="s">
        <v>2867</v>
      </c>
      <c r="I493" s="849">
        <v>6944.85009765625</v>
      </c>
      <c r="J493" s="849">
        <v>1</v>
      </c>
      <c r="K493" s="850">
        <v>6944.85009765625</v>
      </c>
    </row>
    <row r="494" spans="1:11" ht="14.4" customHeight="1" x14ac:dyDescent="0.3">
      <c r="A494" s="831" t="s">
        <v>581</v>
      </c>
      <c r="B494" s="832" t="s">
        <v>582</v>
      </c>
      <c r="C494" s="835" t="s">
        <v>610</v>
      </c>
      <c r="D494" s="863" t="s">
        <v>611</v>
      </c>
      <c r="E494" s="835" t="s">
        <v>2832</v>
      </c>
      <c r="F494" s="863" t="s">
        <v>2833</v>
      </c>
      <c r="G494" s="835" t="s">
        <v>2868</v>
      </c>
      <c r="H494" s="835" t="s">
        <v>2869</v>
      </c>
      <c r="I494" s="849">
        <v>4600</v>
      </c>
      <c r="J494" s="849">
        <v>27</v>
      </c>
      <c r="K494" s="850">
        <v>124200</v>
      </c>
    </row>
    <row r="495" spans="1:11" ht="14.4" customHeight="1" x14ac:dyDescent="0.3">
      <c r="A495" s="831" t="s">
        <v>581</v>
      </c>
      <c r="B495" s="832" t="s">
        <v>582</v>
      </c>
      <c r="C495" s="835" t="s">
        <v>610</v>
      </c>
      <c r="D495" s="863" t="s">
        <v>611</v>
      </c>
      <c r="E495" s="835" t="s">
        <v>2832</v>
      </c>
      <c r="F495" s="863" t="s">
        <v>2833</v>
      </c>
      <c r="G495" s="835" t="s">
        <v>2870</v>
      </c>
      <c r="H495" s="835" t="s">
        <v>2871</v>
      </c>
      <c r="I495" s="849">
        <v>5980</v>
      </c>
      <c r="J495" s="849">
        <v>2</v>
      </c>
      <c r="K495" s="850">
        <v>11960</v>
      </c>
    </row>
    <row r="496" spans="1:11" ht="14.4" customHeight="1" x14ac:dyDescent="0.3">
      <c r="A496" s="831" t="s">
        <v>581</v>
      </c>
      <c r="B496" s="832" t="s">
        <v>582</v>
      </c>
      <c r="C496" s="835" t="s">
        <v>610</v>
      </c>
      <c r="D496" s="863" t="s">
        <v>611</v>
      </c>
      <c r="E496" s="835" t="s">
        <v>2832</v>
      </c>
      <c r="F496" s="863" t="s">
        <v>2833</v>
      </c>
      <c r="G496" s="835" t="s">
        <v>2872</v>
      </c>
      <c r="H496" s="835" t="s">
        <v>2873</v>
      </c>
      <c r="I496" s="849">
        <v>5980</v>
      </c>
      <c r="J496" s="849">
        <v>1</v>
      </c>
      <c r="K496" s="850">
        <v>5980</v>
      </c>
    </row>
    <row r="497" spans="1:11" ht="14.4" customHeight="1" x14ac:dyDescent="0.3">
      <c r="A497" s="831" t="s">
        <v>581</v>
      </c>
      <c r="B497" s="832" t="s">
        <v>582</v>
      </c>
      <c r="C497" s="835" t="s">
        <v>610</v>
      </c>
      <c r="D497" s="863" t="s">
        <v>611</v>
      </c>
      <c r="E497" s="835" t="s">
        <v>2832</v>
      </c>
      <c r="F497" s="863" t="s">
        <v>2833</v>
      </c>
      <c r="G497" s="835" t="s">
        <v>2874</v>
      </c>
      <c r="H497" s="835" t="s">
        <v>2875</v>
      </c>
      <c r="I497" s="849">
        <v>3784.64990234375</v>
      </c>
      <c r="J497" s="849">
        <v>6</v>
      </c>
      <c r="K497" s="850">
        <v>22707.8994140625</v>
      </c>
    </row>
    <row r="498" spans="1:11" ht="14.4" customHeight="1" x14ac:dyDescent="0.3">
      <c r="A498" s="831" t="s">
        <v>581</v>
      </c>
      <c r="B498" s="832" t="s">
        <v>582</v>
      </c>
      <c r="C498" s="835" t="s">
        <v>610</v>
      </c>
      <c r="D498" s="863" t="s">
        <v>611</v>
      </c>
      <c r="E498" s="835" t="s">
        <v>2832</v>
      </c>
      <c r="F498" s="863" t="s">
        <v>2833</v>
      </c>
      <c r="G498" s="835" t="s">
        <v>2876</v>
      </c>
      <c r="H498" s="835" t="s">
        <v>2877</v>
      </c>
      <c r="I498" s="849">
        <v>8510</v>
      </c>
      <c r="J498" s="849">
        <v>5</v>
      </c>
      <c r="K498" s="850">
        <v>42550</v>
      </c>
    </row>
    <row r="499" spans="1:11" ht="14.4" customHeight="1" x14ac:dyDescent="0.3">
      <c r="A499" s="831" t="s">
        <v>581</v>
      </c>
      <c r="B499" s="832" t="s">
        <v>582</v>
      </c>
      <c r="C499" s="835" t="s">
        <v>610</v>
      </c>
      <c r="D499" s="863" t="s">
        <v>611</v>
      </c>
      <c r="E499" s="835" t="s">
        <v>2832</v>
      </c>
      <c r="F499" s="863" t="s">
        <v>2833</v>
      </c>
      <c r="G499" s="835" t="s">
        <v>2878</v>
      </c>
      <c r="H499" s="835" t="s">
        <v>2879</v>
      </c>
      <c r="I499" s="849">
        <v>8510</v>
      </c>
      <c r="J499" s="849">
        <v>9</v>
      </c>
      <c r="K499" s="850">
        <v>76590</v>
      </c>
    </row>
    <row r="500" spans="1:11" ht="14.4" customHeight="1" x14ac:dyDescent="0.3">
      <c r="A500" s="831" t="s">
        <v>581</v>
      </c>
      <c r="B500" s="832" t="s">
        <v>582</v>
      </c>
      <c r="C500" s="835" t="s">
        <v>610</v>
      </c>
      <c r="D500" s="863" t="s">
        <v>611</v>
      </c>
      <c r="E500" s="835" t="s">
        <v>2832</v>
      </c>
      <c r="F500" s="863" t="s">
        <v>2833</v>
      </c>
      <c r="G500" s="835" t="s">
        <v>2880</v>
      </c>
      <c r="H500" s="835" t="s">
        <v>2881</v>
      </c>
      <c r="I500" s="849">
        <v>2875</v>
      </c>
      <c r="J500" s="849">
        <v>2</v>
      </c>
      <c r="K500" s="850">
        <v>5750</v>
      </c>
    </row>
    <row r="501" spans="1:11" ht="14.4" customHeight="1" x14ac:dyDescent="0.3">
      <c r="A501" s="831" t="s">
        <v>581</v>
      </c>
      <c r="B501" s="832" t="s">
        <v>582</v>
      </c>
      <c r="C501" s="835" t="s">
        <v>610</v>
      </c>
      <c r="D501" s="863" t="s">
        <v>611</v>
      </c>
      <c r="E501" s="835" t="s">
        <v>2832</v>
      </c>
      <c r="F501" s="863" t="s">
        <v>2833</v>
      </c>
      <c r="G501" s="835" t="s">
        <v>2882</v>
      </c>
      <c r="H501" s="835" t="s">
        <v>2883</v>
      </c>
      <c r="I501" s="849">
        <v>5175</v>
      </c>
      <c r="J501" s="849">
        <v>5</v>
      </c>
      <c r="K501" s="850">
        <v>25875</v>
      </c>
    </row>
    <row r="502" spans="1:11" ht="14.4" customHeight="1" x14ac:dyDescent="0.3">
      <c r="A502" s="831" t="s">
        <v>581</v>
      </c>
      <c r="B502" s="832" t="s">
        <v>582</v>
      </c>
      <c r="C502" s="835" t="s">
        <v>610</v>
      </c>
      <c r="D502" s="863" t="s">
        <v>611</v>
      </c>
      <c r="E502" s="835" t="s">
        <v>2832</v>
      </c>
      <c r="F502" s="863" t="s">
        <v>2833</v>
      </c>
      <c r="G502" s="835" t="s">
        <v>2884</v>
      </c>
      <c r="H502" s="835" t="s">
        <v>2885</v>
      </c>
      <c r="I502" s="849">
        <v>5175</v>
      </c>
      <c r="J502" s="849">
        <v>5</v>
      </c>
      <c r="K502" s="850">
        <v>25875</v>
      </c>
    </row>
    <row r="503" spans="1:11" ht="14.4" customHeight="1" x14ac:dyDescent="0.3">
      <c r="A503" s="831" t="s">
        <v>581</v>
      </c>
      <c r="B503" s="832" t="s">
        <v>582</v>
      </c>
      <c r="C503" s="835" t="s">
        <v>610</v>
      </c>
      <c r="D503" s="863" t="s">
        <v>611</v>
      </c>
      <c r="E503" s="835" t="s">
        <v>2832</v>
      </c>
      <c r="F503" s="863" t="s">
        <v>2833</v>
      </c>
      <c r="G503" s="835" t="s">
        <v>2886</v>
      </c>
      <c r="H503" s="835" t="s">
        <v>2887</v>
      </c>
      <c r="I503" s="849">
        <v>4600</v>
      </c>
      <c r="J503" s="849">
        <v>3</v>
      </c>
      <c r="K503" s="850">
        <v>13800</v>
      </c>
    </row>
    <row r="504" spans="1:11" ht="14.4" customHeight="1" x14ac:dyDescent="0.3">
      <c r="A504" s="831" t="s">
        <v>581</v>
      </c>
      <c r="B504" s="832" t="s">
        <v>582</v>
      </c>
      <c r="C504" s="835" t="s">
        <v>610</v>
      </c>
      <c r="D504" s="863" t="s">
        <v>611</v>
      </c>
      <c r="E504" s="835" t="s">
        <v>2832</v>
      </c>
      <c r="F504" s="863" t="s">
        <v>2833</v>
      </c>
      <c r="G504" s="835" t="s">
        <v>2888</v>
      </c>
      <c r="H504" s="835" t="s">
        <v>2889</v>
      </c>
      <c r="I504" s="849">
        <v>4600</v>
      </c>
      <c r="J504" s="849">
        <v>2</v>
      </c>
      <c r="K504" s="850">
        <v>9200</v>
      </c>
    </row>
    <row r="505" spans="1:11" ht="14.4" customHeight="1" x14ac:dyDescent="0.3">
      <c r="A505" s="831" t="s">
        <v>581</v>
      </c>
      <c r="B505" s="832" t="s">
        <v>582</v>
      </c>
      <c r="C505" s="835" t="s">
        <v>610</v>
      </c>
      <c r="D505" s="863" t="s">
        <v>611</v>
      </c>
      <c r="E505" s="835" t="s">
        <v>2832</v>
      </c>
      <c r="F505" s="863" t="s">
        <v>2833</v>
      </c>
      <c r="G505" s="835" t="s">
        <v>2890</v>
      </c>
      <c r="H505" s="835" t="s">
        <v>2891</v>
      </c>
      <c r="I505" s="849">
        <v>4600</v>
      </c>
      <c r="J505" s="849">
        <v>6</v>
      </c>
      <c r="K505" s="850">
        <v>27600</v>
      </c>
    </row>
    <row r="506" spans="1:11" ht="14.4" customHeight="1" x14ac:dyDescent="0.3">
      <c r="A506" s="831" t="s">
        <v>581</v>
      </c>
      <c r="B506" s="832" t="s">
        <v>582</v>
      </c>
      <c r="C506" s="835" t="s">
        <v>610</v>
      </c>
      <c r="D506" s="863" t="s">
        <v>611</v>
      </c>
      <c r="E506" s="835" t="s">
        <v>2832</v>
      </c>
      <c r="F506" s="863" t="s">
        <v>2833</v>
      </c>
      <c r="G506" s="835" t="s">
        <v>2892</v>
      </c>
      <c r="H506" s="835" t="s">
        <v>2893</v>
      </c>
      <c r="I506" s="849">
        <v>5175</v>
      </c>
      <c r="J506" s="849">
        <v>7</v>
      </c>
      <c r="K506" s="850">
        <v>36225</v>
      </c>
    </row>
    <row r="507" spans="1:11" ht="14.4" customHeight="1" x14ac:dyDescent="0.3">
      <c r="A507" s="831" t="s">
        <v>581</v>
      </c>
      <c r="B507" s="832" t="s">
        <v>582</v>
      </c>
      <c r="C507" s="835" t="s">
        <v>610</v>
      </c>
      <c r="D507" s="863" t="s">
        <v>611</v>
      </c>
      <c r="E507" s="835" t="s">
        <v>2832</v>
      </c>
      <c r="F507" s="863" t="s">
        <v>2833</v>
      </c>
      <c r="G507" s="835" t="s">
        <v>2894</v>
      </c>
      <c r="H507" s="835" t="s">
        <v>2895</v>
      </c>
      <c r="I507" s="849">
        <v>8099.4501953125</v>
      </c>
      <c r="J507" s="849">
        <v>1</v>
      </c>
      <c r="K507" s="850">
        <v>8099.4501953125</v>
      </c>
    </row>
    <row r="508" spans="1:11" ht="14.4" customHeight="1" x14ac:dyDescent="0.3">
      <c r="A508" s="831" t="s">
        <v>581</v>
      </c>
      <c r="B508" s="832" t="s">
        <v>582</v>
      </c>
      <c r="C508" s="835" t="s">
        <v>610</v>
      </c>
      <c r="D508" s="863" t="s">
        <v>611</v>
      </c>
      <c r="E508" s="835" t="s">
        <v>2832</v>
      </c>
      <c r="F508" s="863" t="s">
        <v>2833</v>
      </c>
      <c r="G508" s="835" t="s">
        <v>2896</v>
      </c>
      <c r="H508" s="835" t="s">
        <v>2897</v>
      </c>
      <c r="I508" s="849">
        <v>1385.75</v>
      </c>
      <c r="J508" s="849">
        <v>1</v>
      </c>
      <c r="K508" s="850">
        <v>1385.75</v>
      </c>
    </row>
    <row r="509" spans="1:11" ht="14.4" customHeight="1" x14ac:dyDescent="0.3">
      <c r="A509" s="831" t="s">
        <v>581</v>
      </c>
      <c r="B509" s="832" t="s">
        <v>582</v>
      </c>
      <c r="C509" s="835" t="s">
        <v>610</v>
      </c>
      <c r="D509" s="863" t="s">
        <v>611</v>
      </c>
      <c r="E509" s="835" t="s">
        <v>2832</v>
      </c>
      <c r="F509" s="863" t="s">
        <v>2833</v>
      </c>
      <c r="G509" s="835" t="s">
        <v>2898</v>
      </c>
      <c r="H509" s="835" t="s">
        <v>2899</v>
      </c>
      <c r="I509" s="849">
        <v>3820.300048828125</v>
      </c>
      <c r="J509" s="849">
        <v>1</v>
      </c>
      <c r="K509" s="850">
        <v>3820.300048828125</v>
      </c>
    </row>
    <row r="510" spans="1:11" ht="14.4" customHeight="1" x14ac:dyDescent="0.3">
      <c r="A510" s="831" t="s">
        <v>581</v>
      </c>
      <c r="B510" s="832" t="s">
        <v>582</v>
      </c>
      <c r="C510" s="835" t="s">
        <v>610</v>
      </c>
      <c r="D510" s="863" t="s">
        <v>611</v>
      </c>
      <c r="E510" s="835" t="s">
        <v>2832</v>
      </c>
      <c r="F510" s="863" t="s">
        <v>2833</v>
      </c>
      <c r="G510" s="835" t="s">
        <v>2900</v>
      </c>
      <c r="H510" s="835" t="s">
        <v>2901</v>
      </c>
      <c r="I510" s="849">
        <v>5750</v>
      </c>
      <c r="J510" s="849">
        <v>1</v>
      </c>
      <c r="K510" s="850">
        <v>5750</v>
      </c>
    </row>
    <row r="511" spans="1:11" ht="14.4" customHeight="1" x14ac:dyDescent="0.3">
      <c r="A511" s="831" t="s">
        <v>581</v>
      </c>
      <c r="B511" s="832" t="s">
        <v>582</v>
      </c>
      <c r="C511" s="835" t="s">
        <v>610</v>
      </c>
      <c r="D511" s="863" t="s">
        <v>611</v>
      </c>
      <c r="E511" s="835" t="s">
        <v>2832</v>
      </c>
      <c r="F511" s="863" t="s">
        <v>2833</v>
      </c>
      <c r="G511" s="835" t="s">
        <v>2902</v>
      </c>
      <c r="H511" s="835" t="s">
        <v>2903</v>
      </c>
      <c r="I511" s="849">
        <v>3680</v>
      </c>
      <c r="J511" s="849">
        <v>12</v>
      </c>
      <c r="K511" s="850">
        <v>44160</v>
      </c>
    </row>
    <row r="512" spans="1:11" ht="14.4" customHeight="1" x14ac:dyDescent="0.3">
      <c r="A512" s="831" t="s">
        <v>581</v>
      </c>
      <c r="B512" s="832" t="s">
        <v>582</v>
      </c>
      <c r="C512" s="835" t="s">
        <v>610</v>
      </c>
      <c r="D512" s="863" t="s">
        <v>611</v>
      </c>
      <c r="E512" s="835" t="s">
        <v>2832</v>
      </c>
      <c r="F512" s="863" t="s">
        <v>2833</v>
      </c>
      <c r="G512" s="835" t="s">
        <v>2904</v>
      </c>
      <c r="H512" s="835" t="s">
        <v>2905</v>
      </c>
      <c r="I512" s="849">
        <v>1000.5</v>
      </c>
      <c r="J512" s="849">
        <v>1</v>
      </c>
      <c r="K512" s="850">
        <v>1000.5</v>
      </c>
    </row>
    <row r="513" spans="1:11" ht="14.4" customHeight="1" x14ac:dyDescent="0.3">
      <c r="A513" s="831" t="s">
        <v>581</v>
      </c>
      <c r="B513" s="832" t="s">
        <v>582</v>
      </c>
      <c r="C513" s="835" t="s">
        <v>610</v>
      </c>
      <c r="D513" s="863" t="s">
        <v>611</v>
      </c>
      <c r="E513" s="835" t="s">
        <v>2832</v>
      </c>
      <c r="F513" s="863" t="s">
        <v>2833</v>
      </c>
      <c r="G513" s="835" t="s">
        <v>2906</v>
      </c>
      <c r="H513" s="835" t="s">
        <v>2907</v>
      </c>
      <c r="I513" s="849">
        <v>7381.2750244140625</v>
      </c>
      <c r="J513" s="849">
        <v>14</v>
      </c>
      <c r="K513" s="850">
        <v>99974.099609375</v>
      </c>
    </row>
    <row r="514" spans="1:11" ht="14.4" customHeight="1" x14ac:dyDescent="0.3">
      <c r="A514" s="831" t="s">
        <v>581</v>
      </c>
      <c r="B514" s="832" t="s">
        <v>582</v>
      </c>
      <c r="C514" s="835" t="s">
        <v>610</v>
      </c>
      <c r="D514" s="863" t="s">
        <v>611</v>
      </c>
      <c r="E514" s="835" t="s">
        <v>2832</v>
      </c>
      <c r="F514" s="863" t="s">
        <v>2833</v>
      </c>
      <c r="G514" s="835" t="s">
        <v>2908</v>
      </c>
      <c r="H514" s="835" t="s">
        <v>2909</v>
      </c>
      <c r="I514" s="849">
        <v>1804.6099853515625</v>
      </c>
      <c r="J514" s="849">
        <v>1</v>
      </c>
      <c r="K514" s="850">
        <v>1804.6099853515625</v>
      </c>
    </row>
    <row r="515" spans="1:11" ht="14.4" customHeight="1" x14ac:dyDescent="0.3">
      <c r="A515" s="831" t="s">
        <v>581</v>
      </c>
      <c r="B515" s="832" t="s">
        <v>582</v>
      </c>
      <c r="C515" s="835" t="s">
        <v>610</v>
      </c>
      <c r="D515" s="863" t="s">
        <v>611</v>
      </c>
      <c r="E515" s="835" t="s">
        <v>2832</v>
      </c>
      <c r="F515" s="863" t="s">
        <v>2833</v>
      </c>
      <c r="G515" s="835" t="s">
        <v>2910</v>
      </c>
      <c r="H515" s="835" t="s">
        <v>2911</v>
      </c>
      <c r="I515" s="849">
        <v>1804.6099853515625</v>
      </c>
      <c r="J515" s="849">
        <v>4</v>
      </c>
      <c r="K515" s="850">
        <v>7218.4498291015625</v>
      </c>
    </row>
    <row r="516" spans="1:11" ht="14.4" customHeight="1" x14ac:dyDescent="0.3">
      <c r="A516" s="831" t="s">
        <v>581</v>
      </c>
      <c r="B516" s="832" t="s">
        <v>582</v>
      </c>
      <c r="C516" s="835" t="s">
        <v>610</v>
      </c>
      <c r="D516" s="863" t="s">
        <v>611</v>
      </c>
      <c r="E516" s="835" t="s">
        <v>2832</v>
      </c>
      <c r="F516" s="863" t="s">
        <v>2833</v>
      </c>
      <c r="G516" s="835" t="s">
        <v>2912</v>
      </c>
      <c r="H516" s="835" t="s">
        <v>2913</v>
      </c>
      <c r="I516" s="849">
        <v>1804.6199951171875</v>
      </c>
      <c r="J516" s="849">
        <v>4</v>
      </c>
      <c r="K516" s="850">
        <v>7218.4599609375</v>
      </c>
    </row>
    <row r="517" spans="1:11" ht="14.4" customHeight="1" x14ac:dyDescent="0.3">
      <c r="A517" s="831" t="s">
        <v>581</v>
      </c>
      <c r="B517" s="832" t="s">
        <v>582</v>
      </c>
      <c r="C517" s="835" t="s">
        <v>610</v>
      </c>
      <c r="D517" s="863" t="s">
        <v>611</v>
      </c>
      <c r="E517" s="835" t="s">
        <v>2832</v>
      </c>
      <c r="F517" s="863" t="s">
        <v>2833</v>
      </c>
      <c r="G517" s="835" t="s">
        <v>2914</v>
      </c>
      <c r="H517" s="835" t="s">
        <v>2915</v>
      </c>
      <c r="I517" s="849">
        <v>1804.6099853515625</v>
      </c>
      <c r="J517" s="849">
        <v>1</v>
      </c>
      <c r="K517" s="850">
        <v>1804.6099853515625</v>
      </c>
    </row>
    <row r="518" spans="1:11" ht="14.4" customHeight="1" x14ac:dyDescent="0.3">
      <c r="A518" s="831" t="s">
        <v>581</v>
      </c>
      <c r="B518" s="832" t="s">
        <v>582</v>
      </c>
      <c r="C518" s="835" t="s">
        <v>610</v>
      </c>
      <c r="D518" s="863" t="s">
        <v>611</v>
      </c>
      <c r="E518" s="835" t="s">
        <v>2832</v>
      </c>
      <c r="F518" s="863" t="s">
        <v>2833</v>
      </c>
      <c r="G518" s="835" t="s">
        <v>2916</v>
      </c>
      <c r="H518" s="835" t="s">
        <v>2917</v>
      </c>
      <c r="I518" s="849">
        <v>1804.6199951171875</v>
      </c>
      <c r="J518" s="849">
        <v>2</v>
      </c>
      <c r="K518" s="850">
        <v>3609.22998046875</v>
      </c>
    </row>
    <row r="519" spans="1:11" ht="14.4" customHeight="1" x14ac:dyDescent="0.3">
      <c r="A519" s="831" t="s">
        <v>581</v>
      </c>
      <c r="B519" s="832" t="s">
        <v>582</v>
      </c>
      <c r="C519" s="835" t="s">
        <v>610</v>
      </c>
      <c r="D519" s="863" t="s">
        <v>611</v>
      </c>
      <c r="E519" s="835" t="s">
        <v>2832</v>
      </c>
      <c r="F519" s="863" t="s">
        <v>2833</v>
      </c>
      <c r="G519" s="835" t="s">
        <v>2918</v>
      </c>
      <c r="H519" s="835" t="s">
        <v>2919</v>
      </c>
      <c r="I519" s="849">
        <v>5638.4501953125</v>
      </c>
      <c r="J519" s="849">
        <v>3</v>
      </c>
      <c r="K519" s="850">
        <v>16915.3505859375</v>
      </c>
    </row>
    <row r="520" spans="1:11" ht="14.4" customHeight="1" x14ac:dyDescent="0.3">
      <c r="A520" s="831" t="s">
        <v>581</v>
      </c>
      <c r="B520" s="832" t="s">
        <v>582</v>
      </c>
      <c r="C520" s="835" t="s">
        <v>610</v>
      </c>
      <c r="D520" s="863" t="s">
        <v>611</v>
      </c>
      <c r="E520" s="835" t="s">
        <v>2832</v>
      </c>
      <c r="F520" s="863" t="s">
        <v>2833</v>
      </c>
      <c r="G520" s="835" t="s">
        <v>2920</v>
      </c>
      <c r="H520" s="835" t="s">
        <v>2921</v>
      </c>
      <c r="I520" s="849">
        <v>4897.85009765625</v>
      </c>
      <c r="J520" s="849">
        <v>1</v>
      </c>
      <c r="K520" s="850">
        <v>4897.85009765625</v>
      </c>
    </row>
    <row r="521" spans="1:11" ht="14.4" customHeight="1" x14ac:dyDescent="0.3">
      <c r="A521" s="831" t="s">
        <v>581</v>
      </c>
      <c r="B521" s="832" t="s">
        <v>582</v>
      </c>
      <c r="C521" s="835" t="s">
        <v>610</v>
      </c>
      <c r="D521" s="863" t="s">
        <v>611</v>
      </c>
      <c r="E521" s="835" t="s">
        <v>2832</v>
      </c>
      <c r="F521" s="863" t="s">
        <v>2833</v>
      </c>
      <c r="G521" s="835" t="s">
        <v>2922</v>
      </c>
      <c r="H521" s="835" t="s">
        <v>2923</v>
      </c>
      <c r="I521" s="849">
        <v>4897.85009765625</v>
      </c>
      <c r="J521" s="849">
        <v>1</v>
      </c>
      <c r="K521" s="850">
        <v>4897.85009765625</v>
      </c>
    </row>
    <row r="522" spans="1:11" ht="14.4" customHeight="1" x14ac:dyDescent="0.3">
      <c r="A522" s="831" t="s">
        <v>581</v>
      </c>
      <c r="B522" s="832" t="s">
        <v>582</v>
      </c>
      <c r="C522" s="835" t="s">
        <v>610</v>
      </c>
      <c r="D522" s="863" t="s">
        <v>611</v>
      </c>
      <c r="E522" s="835" t="s">
        <v>2832</v>
      </c>
      <c r="F522" s="863" t="s">
        <v>2833</v>
      </c>
      <c r="G522" s="835" t="s">
        <v>2924</v>
      </c>
      <c r="H522" s="835" t="s">
        <v>2925</v>
      </c>
      <c r="I522" s="849">
        <v>1800</v>
      </c>
      <c r="J522" s="849">
        <v>1</v>
      </c>
      <c r="K522" s="850">
        <v>1800</v>
      </c>
    </row>
    <row r="523" spans="1:11" ht="14.4" customHeight="1" x14ac:dyDescent="0.3">
      <c r="A523" s="831" t="s">
        <v>581</v>
      </c>
      <c r="B523" s="832" t="s">
        <v>582</v>
      </c>
      <c r="C523" s="835" t="s">
        <v>610</v>
      </c>
      <c r="D523" s="863" t="s">
        <v>611</v>
      </c>
      <c r="E523" s="835" t="s">
        <v>2832</v>
      </c>
      <c r="F523" s="863" t="s">
        <v>2833</v>
      </c>
      <c r="G523" s="835" t="s">
        <v>2926</v>
      </c>
      <c r="H523" s="835" t="s">
        <v>2927</v>
      </c>
      <c r="I523" s="849">
        <v>1800.010009765625</v>
      </c>
      <c r="J523" s="849">
        <v>1</v>
      </c>
      <c r="K523" s="850">
        <v>1800.010009765625</v>
      </c>
    </row>
    <row r="524" spans="1:11" ht="14.4" customHeight="1" x14ac:dyDescent="0.3">
      <c r="A524" s="831" t="s">
        <v>581</v>
      </c>
      <c r="B524" s="832" t="s">
        <v>582</v>
      </c>
      <c r="C524" s="835" t="s">
        <v>610</v>
      </c>
      <c r="D524" s="863" t="s">
        <v>611</v>
      </c>
      <c r="E524" s="835" t="s">
        <v>2832</v>
      </c>
      <c r="F524" s="863" t="s">
        <v>2833</v>
      </c>
      <c r="G524" s="835" t="s">
        <v>2928</v>
      </c>
      <c r="H524" s="835" t="s">
        <v>2929</v>
      </c>
      <c r="I524" s="849">
        <v>1800</v>
      </c>
      <c r="J524" s="849">
        <v>1</v>
      </c>
      <c r="K524" s="850">
        <v>1800</v>
      </c>
    </row>
    <row r="525" spans="1:11" ht="14.4" customHeight="1" x14ac:dyDescent="0.3">
      <c r="A525" s="831" t="s">
        <v>581</v>
      </c>
      <c r="B525" s="832" t="s">
        <v>582</v>
      </c>
      <c r="C525" s="835" t="s">
        <v>610</v>
      </c>
      <c r="D525" s="863" t="s">
        <v>611</v>
      </c>
      <c r="E525" s="835" t="s">
        <v>2832</v>
      </c>
      <c r="F525" s="863" t="s">
        <v>2833</v>
      </c>
      <c r="G525" s="835" t="s">
        <v>2930</v>
      </c>
      <c r="H525" s="835" t="s">
        <v>2931</v>
      </c>
      <c r="I525" s="849">
        <v>1800</v>
      </c>
      <c r="J525" s="849">
        <v>2</v>
      </c>
      <c r="K525" s="850">
        <v>3600</v>
      </c>
    </row>
    <row r="526" spans="1:11" ht="14.4" customHeight="1" x14ac:dyDescent="0.3">
      <c r="A526" s="831" t="s">
        <v>581</v>
      </c>
      <c r="B526" s="832" t="s">
        <v>582</v>
      </c>
      <c r="C526" s="835" t="s">
        <v>610</v>
      </c>
      <c r="D526" s="863" t="s">
        <v>611</v>
      </c>
      <c r="E526" s="835" t="s">
        <v>2832</v>
      </c>
      <c r="F526" s="863" t="s">
        <v>2833</v>
      </c>
      <c r="G526" s="835" t="s">
        <v>2932</v>
      </c>
      <c r="H526" s="835" t="s">
        <v>2933</v>
      </c>
      <c r="I526" s="849">
        <v>1800</v>
      </c>
      <c r="J526" s="849">
        <v>1</v>
      </c>
      <c r="K526" s="850">
        <v>1800</v>
      </c>
    </row>
    <row r="527" spans="1:11" ht="14.4" customHeight="1" x14ac:dyDescent="0.3">
      <c r="A527" s="831" t="s">
        <v>581</v>
      </c>
      <c r="B527" s="832" t="s">
        <v>582</v>
      </c>
      <c r="C527" s="835" t="s">
        <v>610</v>
      </c>
      <c r="D527" s="863" t="s">
        <v>611</v>
      </c>
      <c r="E527" s="835" t="s">
        <v>2832</v>
      </c>
      <c r="F527" s="863" t="s">
        <v>2833</v>
      </c>
      <c r="G527" s="835" t="s">
        <v>2934</v>
      </c>
      <c r="H527" s="835" t="s">
        <v>2935</v>
      </c>
      <c r="I527" s="849">
        <v>1800.010009765625</v>
      </c>
      <c r="J527" s="849">
        <v>2</v>
      </c>
      <c r="K527" s="850">
        <v>3600.02001953125</v>
      </c>
    </row>
    <row r="528" spans="1:11" ht="14.4" customHeight="1" x14ac:dyDescent="0.3">
      <c r="A528" s="831" t="s">
        <v>581</v>
      </c>
      <c r="B528" s="832" t="s">
        <v>582</v>
      </c>
      <c r="C528" s="835" t="s">
        <v>610</v>
      </c>
      <c r="D528" s="863" t="s">
        <v>611</v>
      </c>
      <c r="E528" s="835" t="s">
        <v>2832</v>
      </c>
      <c r="F528" s="863" t="s">
        <v>2833</v>
      </c>
      <c r="G528" s="835" t="s">
        <v>2936</v>
      </c>
      <c r="H528" s="835" t="s">
        <v>2937</v>
      </c>
      <c r="I528" s="849">
        <v>1800</v>
      </c>
      <c r="J528" s="849">
        <v>1</v>
      </c>
      <c r="K528" s="850">
        <v>1800</v>
      </c>
    </row>
    <row r="529" spans="1:11" ht="14.4" customHeight="1" x14ac:dyDescent="0.3">
      <c r="A529" s="831" t="s">
        <v>581</v>
      </c>
      <c r="B529" s="832" t="s">
        <v>582</v>
      </c>
      <c r="C529" s="835" t="s">
        <v>610</v>
      </c>
      <c r="D529" s="863" t="s">
        <v>611</v>
      </c>
      <c r="E529" s="835" t="s">
        <v>2832</v>
      </c>
      <c r="F529" s="863" t="s">
        <v>2833</v>
      </c>
      <c r="G529" s="835" t="s">
        <v>2938</v>
      </c>
      <c r="H529" s="835" t="s">
        <v>2939</v>
      </c>
      <c r="I529" s="849">
        <v>4857.60009765625</v>
      </c>
      <c r="J529" s="849">
        <v>1</v>
      </c>
      <c r="K529" s="850">
        <v>4857.60009765625</v>
      </c>
    </row>
    <row r="530" spans="1:11" ht="14.4" customHeight="1" x14ac:dyDescent="0.3">
      <c r="A530" s="831" t="s">
        <v>581</v>
      </c>
      <c r="B530" s="832" t="s">
        <v>582</v>
      </c>
      <c r="C530" s="835" t="s">
        <v>610</v>
      </c>
      <c r="D530" s="863" t="s">
        <v>611</v>
      </c>
      <c r="E530" s="835" t="s">
        <v>2832</v>
      </c>
      <c r="F530" s="863" t="s">
        <v>2833</v>
      </c>
      <c r="G530" s="835" t="s">
        <v>2940</v>
      </c>
      <c r="H530" s="835" t="s">
        <v>2941</v>
      </c>
      <c r="I530" s="849">
        <v>536.08001708984375</v>
      </c>
      <c r="J530" s="849">
        <v>1</v>
      </c>
      <c r="K530" s="850">
        <v>536.08001708984375</v>
      </c>
    </row>
    <row r="531" spans="1:11" ht="14.4" customHeight="1" x14ac:dyDescent="0.3">
      <c r="A531" s="831" t="s">
        <v>581</v>
      </c>
      <c r="B531" s="832" t="s">
        <v>582</v>
      </c>
      <c r="C531" s="835" t="s">
        <v>610</v>
      </c>
      <c r="D531" s="863" t="s">
        <v>611</v>
      </c>
      <c r="E531" s="835" t="s">
        <v>2832</v>
      </c>
      <c r="F531" s="863" t="s">
        <v>2833</v>
      </c>
      <c r="G531" s="835" t="s">
        <v>2942</v>
      </c>
      <c r="H531" s="835" t="s">
        <v>2943</v>
      </c>
      <c r="I531" s="849">
        <v>536.08001708984375</v>
      </c>
      <c r="J531" s="849">
        <v>1</v>
      </c>
      <c r="K531" s="850">
        <v>536.08001708984375</v>
      </c>
    </row>
    <row r="532" spans="1:11" ht="14.4" customHeight="1" x14ac:dyDescent="0.3">
      <c r="A532" s="831" t="s">
        <v>581</v>
      </c>
      <c r="B532" s="832" t="s">
        <v>582</v>
      </c>
      <c r="C532" s="835" t="s">
        <v>610</v>
      </c>
      <c r="D532" s="863" t="s">
        <v>611</v>
      </c>
      <c r="E532" s="835" t="s">
        <v>2832</v>
      </c>
      <c r="F532" s="863" t="s">
        <v>2833</v>
      </c>
      <c r="G532" s="835" t="s">
        <v>2944</v>
      </c>
      <c r="H532" s="835" t="s">
        <v>2945</v>
      </c>
      <c r="I532" s="849">
        <v>1907.469970703125</v>
      </c>
      <c r="J532" s="849">
        <v>2</v>
      </c>
      <c r="K532" s="850">
        <v>3814.93994140625</v>
      </c>
    </row>
    <row r="533" spans="1:11" ht="14.4" customHeight="1" x14ac:dyDescent="0.3">
      <c r="A533" s="831" t="s">
        <v>581</v>
      </c>
      <c r="B533" s="832" t="s">
        <v>582</v>
      </c>
      <c r="C533" s="835" t="s">
        <v>610</v>
      </c>
      <c r="D533" s="863" t="s">
        <v>611</v>
      </c>
      <c r="E533" s="835" t="s">
        <v>2832</v>
      </c>
      <c r="F533" s="863" t="s">
        <v>2833</v>
      </c>
      <c r="G533" s="835" t="s">
        <v>2946</v>
      </c>
      <c r="H533" s="835" t="s">
        <v>2947</v>
      </c>
      <c r="I533" s="849">
        <v>1907.469970703125</v>
      </c>
      <c r="J533" s="849">
        <v>1</v>
      </c>
      <c r="K533" s="850">
        <v>1907.469970703125</v>
      </c>
    </row>
    <row r="534" spans="1:11" ht="14.4" customHeight="1" x14ac:dyDescent="0.3">
      <c r="A534" s="831" t="s">
        <v>581</v>
      </c>
      <c r="B534" s="832" t="s">
        <v>582</v>
      </c>
      <c r="C534" s="835" t="s">
        <v>610</v>
      </c>
      <c r="D534" s="863" t="s">
        <v>611</v>
      </c>
      <c r="E534" s="835" t="s">
        <v>2832</v>
      </c>
      <c r="F534" s="863" t="s">
        <v>2833</v>
      </c>
      <c r="G534" s="835" t="s">
        <v>2948</v>
      </c>
      <c r="H534" s="835" t="s">
        <v>2949</v>
      </c>
      <c r="I534" s="849">
        <v>1907.469970703125</v>
      </c>
      <c r="J534" s="849">
        <v>6</v>
      </c>
      <c r="K534" s="850">
        <v>11444.81982421875</v>
      </c>
    </row>
    <row r="535" spans="1:11" ht="14.4" customHeight="1" x14ac:dyDescent="0.3">
      <c r="A535" s="831" t="s">
        <v>581</v>
      </c>
      <c r="B535" s="832" t="s">
        <v>582</v>
      </c>
      <c r="C535" s="835" t="s">
        <v>610</v>
      </c>
      <c r="D535" s="863" t="s">
        <v>611</v>
      </c>
      <c r="E535" s="835" t="s">
        <v>2832</v>
      </c>
      <c r="F535" s="863" t="s">
        <v>2833</v>
      </c>
      <c r="G535" s="835" t="s">
        <v>2950</v>
      </c>
      <c r="H535" s="835" t="s">
        <v>2951</v>
      </c>
      <c r="I535" s="849">
        <v>1907.469970703125</v>
      </c>
      <c r="J535" s="849">
        <v>4</v>
      </c>
      <c r="K535" s="850">
        <v>7629.8798828125</v>
      </c>
    </row>
    <row r="536" spans="1:11" ht="14.4" customHeight="1" x14ac:dyDescent="0.3">
      <c r="A536" s="831" t="s">
        <v>581</v>
      </c>
      <c r="B536" s="832" t="s">
        <v>582</v>
      </c>
      <c r="C536" s="835" t="s">
        <v>610</v>
      </c>
      <c r="D536" s="863" t="s">
        <v>611</v>
      </c>
      <c r="E536" s="835" t="s">
        <v>2832</v>
      </c>
      <c r="F536" s="863" t="s">
        <v>2833</v>
      </c>
      <c r="G536" s="835" t="s">
        <v>2952</v>
      </c>
      <c r="H536" s="835" t="s">
        <v>2953</v>
      </c>
      <c r="I536" s="849">
        <v>1907.469970703125</v>
      </c>
      <c r="J536" s="849">
        <v>3</v>
      </c>
      <c r="K536" s="850">
        <v>5722.409912109375</v>
      </c>
    </row>
    <row r="537" spans="1:11" ht="14.4" customHeight="1" x14ac:dyDescent="0.3">
      <c r="A537" s="831" t="s">
        <v>581</v>
      </c>
      <c r="B537" s="832" t="s">
        <v>582</v>
      </c>
      <c r="C537" s="835" t="s">
        <v>610</v>
      </c>
      <c r="D537" s="863" t="s">
        <v>611</v>
      </c>
      <c r="E537" s="835" t="s">
        <v>2832</v>
      </c>
      <c r="F537" s="863" t="s">
        <v>2833</v>
      </c>
      <c r="G537" s="835" t="s">
        <v>2954</v>
      </c>
      <c r="H537" s="835" t="s">
        <v>2955</v>
      </c>
      <c r="I537" s="849">
        <v>1907.469970703125</v>
      </c>
      <c r="J537" s="849">
        <v>1</v>
      </c>
      <c r="K537" s="850">
        <v>1907.469970703125</v>
      </c>
    </row>
    <row r="538" spans="1:11" ht="14.4" customHeight="1" x14ac:dyDescent="0.3">
      <c r="A538" s="831" t="s">
        <v>581</v>
      </c>
      <c r="B538" s="832" t="s">
        <v>582</v>
      </c>
      <c r="C538" s="835" t="s">
        <v>610</v>
      </c>
      <c r="D538" s="863" t="s">
        <v>611</v>
      </c>
      <c r="E538" s="835" t="s">
        <v>2832</v>
      </c>
      <c r="F538" s="863" t="s">
        <v>2833</v>
      </c>
      <c r="G538" s="835" t="s">
        <v>2956</v>
      </c>
      <c r="H538" s="835" t="s">
        <v>2957</v>
      </c>
      <c r="I538" s="849">
        <v>1907.469970703125</v>
      </c>
      <c r="J538" s="849">
        <v>1</v>
      </c>
      <c r="K538" s="850">
        <v>1907.469970703125</v>
      </c>
    </row>
    <row r="539" spans="1:11" ht="14.4" customHeight="1" x14ac:dyDescent="0.3">
      <c r="A539" s="831" t="s">
        <v>581</v>
      </c>
      <c r="B539" s="832" t="s">
        <v>582</v>
      </c>
      <c r="C539" s="835" t="s">
        <v>610</v>
      </c>
      <c r="D539" s="863" t="s">
        <v>611</v>
      </c>
      <c r="E539" s="835" t="s">
        <v>2832</v>
      </c>
      <c r="F539" s="863" t="s">
        <v>2833</v>
      </c>
      <c r="G539" s="835" t="s">
        <v>2958</v>
      </c>
      <c r="H539" s="835" t="s">
        <v>2959</v>
      </c>
      <c r="I539" s="849">
        <v>3162.5</v>
      </c>
      <c r="J539" s="849">
        <v>3</v>
      </c>
      <c r="K539" s="850">
        <v>9487.5</v>
      </c>
    </row>
    <row r="540" spans="1:11" ht="14.4" customHeight="1" x14ac:dyDescent="0.3">
      <c r="A540" s="831" t="s">
        <v>581</v>
      </c>
      <c r="B540" s="832" t="s">
        <v>582</v>
      </c>
      <c r="C540" s="835" t="s">
        <v>610</v>
      </c>
      <c r="D540" s="863" t="s">
        <v>611</v>
      </c>
      <c r="E540" s="835" t="s">
        <v>2832</v>
      </c>
      <c r="F540" s="863" t="s">
        <v>2833</v>
      </c>
      <c r="G540" s="835" t="s">
        <v>2960</v>
      </c>
      <c r="H540" s="835" t="s">
        <v>2961</v>
      </c>
      <c r="I540" s="849">
        <v>2990</v>
      </c>
      <c r="J540" s="849">
        <v>2</v>
      </c>
      <c r="K540" s="850">
        <v>5980</v>
      </c>
    </row>
    <row r="541" spans="1:11" ht="14.4" customHeight="1" x14ac:dyDescent="0.3">
      <c r="A541" s="831" t="s">
        <v>581</v>
      </c>
      <c r="B541" s="832" t="s">
        <v>582</v>
      </c>
      <c r="C541" s="835" t="s">
        <v>610</v>
      </c>
      <c r="D541" s="863" t="s">
        <v>611</v>
      </c>
      <c r="E541" s="835" t="s">
        <v>2832</v>
      </c>
      <c r="F541" s="863" t="s">
        <v>2833</v>
      </c>
      <c r="G541" s="835" t="s">
        <v>2962</v>
      </c>
      <c r="H541" s="835" t="s">
        <v>2963</v>
      </c>
      <c r="I541" s="849">
        <v>536.08001708984375</v>
      </c>
      <c r="J541" s="849">
        <v>1</v>
      </c>
      <c r="K541" s="850">
        <v>536.08001708984375</v>
      </c>
    </row>
    <row r="542" spans="1:11" ht="14.4" customHeight="1" x14ac:dyDescent="0.3">
      <c r="A542" s="831" t="s">
        <v>581</v>
      </c>
      <c r="B542" s="832" t="s">
        <v>582</v>
      </c>
      <c r="C542" s="835" t="s">
        <v>610</v>
      </c>
      <c r="D542" s="863" t="s">
        <v>611</v>
      </c>
      <c r="E542" s="835" t="s">
        <v>2832</v>
      </c>
      <c r="F542" s="863" t="s">
        <v>2833</v>
      </c>
      <c r="G542" s="835" t="s">
        <v>2964</v>
      </c>
      <c r="H542" s="835" t="s">
        <v>2965</v>
      </c>
      <c r="I542" s="849">
        <v>778.5999755859375</v>
      </c>
      <c r="J542" s="849">
        <v>5</v>
      </c>
      <c r="K542" s="850">
        <v>3892.97998046875</v>
      </c>
    </row>
    <row r="543" spans="1:11" ht="14.4" customHeight="1" x14ac:dyDescent="0.3">
      <c r="A543" s="831" t="s">
        <v>581</v>
      </c>
      <c r="B543" s="832" t="s">
        <v>582</v>
      </c>
      <c r="C543" s="835" t="s">
        <v>610</v>
      </c>
      <c r="D543" s="863" t="s">
        <v>611</v>
      </c>
      <c r="E543" s="835" t="s">
        <v>2832</v>
      </c>
      <c r="F543" s="863" t="s">
        <v>2833</v>
      </c>
      <c r="G543" s="835" t="s">
        <v>2966</v>
      </c>
      <c r="H543" s="835" t="s">
        <v>2967</v>
      </c>
      <c r="I543" s="849">
        <v>2990</v>
      </c>
      <c r="J543" s="849">
        <v>1</v>
      </c>
      <c r="K543" s="850">
        <v>2990</v>
      </c>
    </row>
    <row r="544" spans="1:11" ht="14.4" customHeight="1" x14ac:dyDescent="0.3">
      <c r="A544" s="831" t="s">
        <v>581</v>
      </c>
      <c r="B544" s="832" t="s">
        <v>582</v>
      </c>
      <c r="C544" s="835" t="s">
        <v>610</v>
      </c>
      <c r="D544" s="863" t="s">
        <v>611</v>
      </c>
      <c r="E544" s="835" t="s">
        <v>2832</v>
      </c>
      <c r="F544" s="863" t="s">
        <v>2833</v>
      </c>
      <c r="G544" s="835" t="s">
        <v>2968</v>
      </c>
      <c r="H544" s="835" t="s">
        <v>2969</v>
      </c>
      <c r="I544" s="849">
        <v>3438.5</v>
      </c>
      <c r="J544" s="849">
        <v>3</v>
      </c>
      <c r="K544" s="850">
        <v>10315.5</v>
      </c>
    </row>
    <row r="545" spans="1:11" ht="14.4" customHeight="1" x14ac:dyDescent="0.3">
      <c r="A545" s="831" t="s">
        <v>581</v>
      </c>
      <c r="B545" s="832" t="s">
        <v>582</v>
      </c>
      <c r="C545" s="835" t="s">
        <v>610</v>
      </c>
      <c r="D545" s="863" t="s">
        <v>611</v>
      </c>
      <c r="E545" s="835" t="s">
        <v>2832</v>
      </c>
      <c r="F545" s="863" t="s">
        <v>2833</v>
      </c>
      <c r="G545" s="835" t="s">
        <v>2970</v>
      </c>
      <c r="H545" s="835" t="s">
        <v>2971</v>
      </c>
      <c r="I545" s="849">
        <v>3438.5</v>
      </c>
      <c r="J545" s="849">
        <v>10</v>
      </c>
      <c r="K545" s="850">
        <v>34385</v>
      </c>
    </row>
    <row r="546" spans="1:11" ht="14.4" customHeight="1" x14ac:dyDescent="0.3">
      <c r="A546" s="831" t="s">
        <v>581</v>
      </c>
      <c r="B546" s="832" t="s">
        <v>582</v>
      </c>
      <c r="C546" s="835" t="s">
        <v>610</v>
      </c>
      <c r="D546" s="863" t="s">
        <v>611</v>
      </c>
      <c r="E546" s="835" t="s">
        <v>2832</v>
      </c>
      <c r="F546" s="863" t="s">
        <v>2833</v>
      </c>
      <c r="G546" s="835" t="s">
        <v>2972</v>
      </c>
      <c r="H546" s="835" t="s">
        <v>2973</v>
      </c>
      <c r="I546" s="849">
        <v>3438.5</v>
      </c>
      <c r="J546" s="849">
        <v>8</v>
      </c>
      <c r="K546" s="850">
        <v>27508</v>
      </c>
    </row>
    <row r="547" spans="1:11" ht="14.4" customHeight="1" x14ac:dyDescent="0.3">
      <c r="A547" s="831" t="s">
        <v>581</v>
      </c>
      <c r="B547" s="832" t="s">
        <v>582</v>
      </c>
      <c r="C547" s="835" t="s">
        <v>610</v>
      </c>
      <c r="D547" s="863" t="s">
        <v>611</v>
      </c>
      <c r="E547" s="835" t="s">
        <v>2832</v>
      </c>
      <c r="F547" s="863" t="s">
        <v>2833</v>
      </c>
      <c r="G547" s="835" t="s">
        <v>2974</v>
      </c>
      <c r="H547" s="835" t="s">
        <v>2975</v>
      </c>
      <c r="I547" s="849">
        <v>3438.5</v>
      </c>
      <c r="J547" s="849">
        <v>8</v>
      </c>
      <c r="K547" s="850">
        <v>27508</v>
      </c>
    </row>
    <row r="548" spans="1:11" ht="14.4" customHeight="1" x14ac:dyDescent="0.3">
      <c r="A548" s="831" t="s">
        <v>581</v>
      </c>
      <c r="B548" s="832" t="s">
        <v>582</v>
      </c>
      <c r="C548" s="835" t="s">
        <v>610</v>
      </c>
      <c r="D548" s="863" t="s">
        <v>611</v>
      </c>
      <c r="E548" s="835" t="s">
        <v>2832</v>
      </c>
      <c r="F548" s="863" t="s">
        <v>2833</v>
      </c>
      <c r="G548" s="835" t="s">
        <v>2976</v>
      </c>
      <c r="H548" s="835" t="s">
        <v>2977</v>
      </c>
      <c r="I548" s="849">
        <v>1092.5</v>
      </c>
      <c r="J548" s="849">
        <v>1</v>
      </c>
      <c r="K548" s="850">
        <v>1092.5</v>
      </c>
    </row>
    <row r="549" spans="1:11" ht="14.4" customHeight="1" x14ac:dyDescent="0.3">
      <c r="A549" s="831" t="s">
        <v>581</v>
      </c>
      <c r="B549" s="832" t="s">
        <v>582</v>
      </c>
      <c r="C549" s="835" t="s">
        <v>610</v>
      </c>
      <c r="D549" s="863" t="s">
        <v>611</v>
      </c>
      <c r="E549" s="835" t="s">
        <v>2832</v>
      </c>
      <c r="F549" s="863" t="s">
        <v>2833</v>
      </c>
      <c r="G549" s="835" t="s">
        <v>2978</v>
      </c>
      <c r="H549" s="835" t="s">
        <v>2979</v>
      </c>
      <c r="I549" s="849">
        <v>1858.5400390625</v>
      </c>
      <c r="J549" s="849">
        <v>1</v>
      </c>
      <c r="K549" s="850">
        <v>1858.5400390625</v>
      </c>
    </row>
    <row r="550" spans="1:11" ht="14.4" customHeight="1" x14ac:dyDescent="0.3">
      <c r="A550" s="831" t="s">
        <v>581</v>
      </c>
      <c r="B550" s="832" t="s">
        <v>582</v>
      </c>
      <c r="C550" s="835" t="s">
        <v>610</v>
      </c>
      <c r="D550" s="863" t="s">
        <v>611</v>
      </c>
      <c r="E550" s="835" t="s">
        <v>2832</v>
      </c>
      <c r="F550" s="863" t="s">
        <v>2833</v>
      </c>
      <c r="G550" s="835" t="s">
        <v>2980</v>
      </c>
      <c r="H550" s="835" t="s">
        <v>2981</v>
      </c>
      <c r="I550" s="849">
        <v>1858.5400390625</v>
      </c>
      <c r="J550" s="849">
        <v>4</v>
      </c>
      <c r="K550" s="850">
        <v>7434.16015625</v>
      </c>
    </row>
    <row r="551" spans="1:11" ht="14.4" customHeight="1" x14ac:dyDescent="0.3">
      <c r="A551" s="831" t="s">
        <v>581</v>
      </c>
      <c r="B551" s="832" t="s">
        <v>582</v>
      </c>
      <c r="C551" s="835" t="s">
        <v>610</v>
      </c>
      <c r="D551" s="863" t="s">
        <v>611</v>
      </c>
      <c r="E551" s="835" t="s">
        <v>2832</v>
      </c>
      <c r="F551" s="863" t="s">
        <v>2833</v>
      </c>
      <c r="G551" s="835" t="s">
        <v>2982</v>
      </c>
      <c r="H551" s="835" t="s">
        <v>2983</v>
      </c>
      <c r="I551" s="849">
        <v>1858.5400390625</v>
      </c>
      <c r="J551" s="849">
        <v>8</v>
      </c>
      <c r="K551" s="850">
        <v>14868.3203125</v>
      </c>
    </row>
    <row r="552" spans="1:11" ht="14.4" customHeight="1" x14ac:dyDescent="0.3">
      <c r="A552" s="831" t="s">
        <v>581</v>
      </c>
      <c r="B552" s="832" t="s">
        <v>582</v>
      </c>
      <c r="C552" s="835" t="s">
        <v>610</v>
      </c>
      <c r="D552" s="863" t="s">
        <v>611</v>
      </c>
      <c r="E552" s="835" t="s">
        <v>2832</v>
      </c>
      <c r="F552" s="863" t="s">
        <v>2833</v>
      </c>
      <c r="G552" s="835" t="s">
        <v>2984</v>
      </c>
      <c r="H552" s="835" t="s">
        <v>2985</v>
      </c>
      <c r="I552" s="849">
        <v>1858.5400390625</v>
      </c>
      <c r="J552" s="849">
        <v>5</v>
      </c>
      <c r="K552" s="850">
        <v>9292.7001953125</v>
      </c>
    </row>
    <row r="553" spans="1:11" ht="14.4" customHeight="1" x14ac:dyDescent="0.3">
      <c r="A553" s="831" t="s">
        <v>581</v>
      </c>
      <c r="B553" s="832" t="s">
        <v>582</v>
      </c>
      <c r="C553" s="835" t="s">
        <v>610</v>
      </c>
      <c r="D553" s="863" t="s">
        <v>611</v>
      </c>
      <c r="E553" s="835" t="s">
        <v>2832</v>
      </c>
      <c r="F553" s="863" t="s">
        <v>2833</v>
      </c>
      <c r="G553" s="835" t="s">
        <v>2986</v>
      </c>
      <c r="H553" s="835" t="s">
        <v>2987</v>
      </c>
      <c r="I553" s="849">
        <v>570</v>
      </c>
      <c r="J553" s="849">
        <v>1</v>
      </c>
      <c r="K553" s="850">
        <v>570</v>
      </c>
    </row>
    <row r="554" spans="1:11" ht="14.4" customHeight="1" x14ac:dyDescent="0.3">
      <c r="A554" s="831" t="s">
        <v>581</v>
      </c>
      <c r="B554" s="832" t="s">
        <v>582</v>
      </c>
      <c r="C554" s="835" t="s">
        <v>610</v>
      </c>
      <c r="D554" s="863" t="s">
        <v>611</v>
      </c>
      <c r="E554" s="835" t="s">
        <v>2832</v>
      </c>
      <c r="F554" s="863" t="s">
        <v>2833</v>
      </c>
      <c r="G554" s="835" t="s">
        <v>2988</v>
      </c>
      <c r="H554" s="835" t="s">
        <v>2989</v>
      </c>
      <c r="I554" s="849">
        <v>428.75</v>
      </c>
      <c r="J554" s="849">
        <v>3</v>
      </c>
      <c r="K554" s="850">
        <v>1710</v>
      </c>
    </row>
    <row r="555" spans="1:11" ht="14.4" customHeight="1" x14ac:dyDescent="0.3">
      <c r="A555" s="831" t="s">
        <v>581</v>
      </c>
      <c r="B555" s="832" t="s">
        <v>582</v>
      </c>
      <c r="C555" s="835" t="s">
        <v>610</v>
      </c>
      <c r="D555" s="863" t="s">
        <v>611</v>
      </c>
      <c r="E555" s="835" t="s">
        <v>2832</v>
      </c>
      <c r="F555" s="863" t="s">
        <v>2833</v>
      </c>
      <c r="G555" s="835" t="s">
        <v>2990</v>
      </c>
      <c r="H555" s="835" t="s">
        <v>2991</v>
      </c>
      <c r="I555" s="849">
        <v>428.125</v>
      </c>
      <c r="J555" s="849">
        <v>5</v>
      </c>
      <c r="K555" s="850">
        <v>2849.9799900054932</v>
      </c>
    </row>
    <row r="556" spans="1:11" ht="14.4" customHeight="1" x14ac:dyDescent="0.3">
      <c r="A556" s="831" t="s">
        <v>581</v>
      </c>
      <c r="B556" s="832" t="s">
        <v>582</v>
      </c>
      <c r="C556" s="835" t="s">
        <v>610</v>
      </c>
      <c r="D556" s="863" t="s">
        <v>611</v>
      </c>
      <c r="E556" s="835" t="s">
        <v>2832</v>
      </c>
      <c r="F556" s="863" t="s">
        <v>2833</v>
      </c>
      <c r="G556" s="835" t="s">
        <v>2992</v>
      </c>
      <c r="H556" s="835" t="s">
        <v>2993</v>
      </c>
      <c r="I556" s="849">
        <v>327.14285714285717</v>
      </c>
      <c r="J556" s="849">
        <v>5</v>
      </c>
      <c r="K556" s="850">
        <v>2849.9799995422363</v>
      </c>
    </row>
    <row r="557" spans="1:11" ht="14.4" customHeight="1" x14ac:dyDescent="0.3">
      <c r="A557" s="831" t="s">
        <v>581</v>
      </c>
      <c r="B557" s="832" t="s">
        <v>582</v>
      </c>
      <c r="C557" s="835" t="s">
        <v>610</v>
      </c>
      <c r="D557" s="863" t="s">
        <v>611</v>
      </c>
      <c r="E557" s="835" t="s">
        <v>2832</v>
      </c>
      <c r="F557" s="863" t="s">
        <v>2833</v>
      </c>
      <c r="G557" s="835" t="s">
        <v>2994</v>
      </c>
      <c r="H557" s="835" t="s">
        <v>2995</v>
      </c>
      <c r="I557" s="849">
        <v>428.74749755859375</v>
      </c>
      <c r="J557" s="849">
        <v>3</v>
      </c>
      <c r="K557" s="850">
        <v>1709.989990234375</v>
      </c>
    </row>
    <row r="558" spans="1:11" ht="14.4" customHeight="1" x14ac:dyDescent="0.3">
      <c r="A558" s="831" t="s">
        <v>581</v>
      </c>
      <c r="B558" s="832" t="s">
        <v>582</v>
      </c>
      <c r="C558" s="835" t="s">
        <v>610</v>
      </c>
      <c r="D558" s="863" t="s">
        <v>611</v>
      </c>
      <c r="E558" s="835" t="s">
        <v>2832</v>
      </c>
      <c r="F558" s="863" t="s">
        <v>2833</v>
      </c>
      <c r="G558" s="835" t="s">
        <v>2996</v>
      </c>
      <c r="H558" s="835" t="s">
        <v>2997</v>
      </c>
      <c r="I558" s="849">
        <v>506</v>
      </c>
      <c r="J558" s="849">
        <v>1</v>
      </c>
      <c r="K558" s="850">
        <v>506</v>
      </c>
    </row>
    <row r="559" spans="1:11" ht="14.4" customHeight="1" x14ac:dyDescent="0.3">
      <c r="A559" s="831" t="s">
        <v>581</v>
      </c>
      <c r="B559" s="832" t="s">
        <v>582</v>
      </c>
      <c r="C559" s="835" t="s">
        <v>610</v>
      </c>
      <c r="D559" s="863" t="s">
        <v>611</v>
      </c>
      <c r="E559" s="835" t="s">
        <v>2832</v>
      </c>
      <c r="F559" s="863" t="s">
        <v>2833</v>
      </c>
      <c r="G559" s="835" t="s">
        <v>2998</v>
      </c>
      <c r="H559" s="835" t="s">
        <v>2999</v>
      </c>
      <c r="I559" s="849">
        <v>1738.8699951171875</v>
      </c>
      <c r="J559" s="849">
        <v>1</v>
      </c>
      <c r="K559" s="850">
        <v>1738.8699951171875</v>
      </c>
    </row>
    <row r="560" spans="1:11" ht="14.4" customHeight="1" x14ac:dyDescent="0.3">
      <c r="A560" s="831" t="s">
        <v>581</v>
      </c>
      <c r="B560" s="832" t="s">
        <v>582</v>
      </c>
      <c r="C560" s="835" t="s">
        <v>610</v>
      </c>
      <c r="D560" s="863" t="s">
        <v>611</v>
      </c>
      <c r="E560" s="835" t="s">
        <v>2832</v>
      </c>
      <c r="F560" s="863" t="s">
        <v>2833</v>
      </c>
      <c r="G560" s="835" t="s">
        <v>3000</v>
      </c>
      <c r="H560" s="835" t="s">
        <v>3001</v>
      </c>
      <c r="I560" s="849">
        <v>1904.56005859375</v>
      </c>
      <c r="J560" s="849">
        <v>1</v>
      </c>
      <c r="K560" s="850">
        <v>1904.56005859375</v>
      </c>
    </row>
    <row r="561" spans="1:11" ht="14.4" customHeight="1" x14ac:dyDescent="0.3">
      <c r="A561" s="831" t="s">
        <v>581</v>
      </c>
      <c r="B561" s="832" t="s">
        <v>582</v>
      </c>
      <c r="C561" s="835" t="s">
        <v>610</v>
      </c>
      <c r="D561" s="863" t="s">
        <v>611</v>
      </c>
      <c r="E561" s="835" t="s">
        <v>2832</v>
      </c>
      <c r="F561" s="863" t="s">
        <v>2833</v>
      </c>
      <c r="G561" s="835" t="s">
        <v>3002</v>
      </c>
      <c r="H561" s="835" t="s">
        <v>3003</v>
      </c>
      <c r="I561" s="849">
        <v>1904.56005859375</v>
      </c>
      <c r="J561" s="849">
        <v>1</v>
      </c>
      <c r="K561" s="850">
        <v>1904.56005859375</v>
      </c>
    </row>
    <row r="562" spans="1:11" ht="14.4" customHeight="1" x14ac:dyDescent="0.3">
      <c r="A562" s="831" t="s">
        <v>581</v>
      </c>
      <c r="B562" s="832" t="s">
        <v>582</v>
      </c>
      <c r="C562" s="835" t="s">
        <v>610</v>
      </c>
      <c r="D562" s="863" t="s">
        <v>611</v>
      </c>
      <c r="E562" s="835" t="s">
        <v>2832</v>
      </c>
      <c r="F562" s="863" t="s">
        <v>2833</v>
      </c>
      <c r="G562" s="835" t="s">
        <v>3004</v>
      </c>
      <c r="H562" s="835" t="s">
        <v>3005</v>
      </c>
      <c r="I562" s="849">
        <v>1904.56005859375</v>
      </c>
      <c r="J562" s="849">
        <v>1</v>
      </c>
      <c r="K562" s="850">
        <v>1904.56005859375</v>
      </c>
    </row>
    <row r="563" spans="1:11" ht="14.4" customHeight="1" x14ac:dyDescent="0.3">
      <c r="A563" s="831" t="s">
        <v>581</v>
      </c>
      <c r="B563" s="832" t="s">
        <v>582</v>
      </c>
      <c r="C563" s="835" t="s">
        <v>610</v>
      </c>
      <c r="D563" s="863" t="s">
        <v>611</v>
      </c>
      <c r="E563" s="835" t="s">
        <v>2832</v>
      </c>
      <c r="F563" s="863" t="s">
        <v>2833</v>
      </c>
      <c r="G563" s="835" t="s">
        <v>3006</v>
      </c>
      <c r="H563" s="835" t="s">
        <v>3007</v>
      </c>
      <c r="I563" s="849">
        <v>1904.56005859375</v>
      </c>
      <c r="J563" s="849">
        <v>1</v>
      </c>
      <c r="K563" s="850">
        <v>1904.56005859375</v>
      </c>
    </row>
    <row r="564" spans="1:11" ht="14.4" customHeight="1" x14ac:dyDescent="0.3">
      <c r="A564" s="831" t="s">
        <v>581</v>
      </c>
      <c r="B564" s="832" t="s">
        <v>582</v>
      </c>
      <c r="C564" s="835" t="s">
        <v>610</v>
      </c>
      <c r="D564" s="863" t="s">
        <v>611</v>
      </c>
      <c r="E564" s="835" t="s">
        <v>2832</v>
      </c>
      <c r="F564" s="863" t="s">
        <v>2833</v>
      </c>
      <c r="G564" s="835" t="s">
        <v>3008</v>
      </c>
      <c r="H564" s="835" t="s">
        <v>3009</v>
      </c>
      <c r="I564" s="849">
        <v>2087.25</v>
      </c>
      <c r="J564" s="849">
        <v>1</v>
      </c>
      <c r="K564" s="850">
        <v>2087.25</v>
      </c>
    </row>
    <row r="565" spans="1:11" ht="14.4" customHeight="1" x14ac:dyDescent="0.3">
      <c r="A565" s="831" t="s">
        <v>581</v>
      </c>
      <c r="B565" s="832" t="s">
        <v>582</v>
      </c>
      <c r="C565" s="835" t="s">
        <v>610</v>
      </c>
      <c r="D565" s="863" t="s">
        <v>611</v>
      </c>
      <c r="E565" s="835" t="s">
        <v>2832</v>
      </c>
      <c r="F565" s="863" t="s">
        <v>2833</v>
      </c>
      <c r="G565" s="835" t="s">
        <v>3010</v>
      </c>
      <c r="H565" s="835" t="s">
        <v>3011</v>
      </c>
      <c r="I565" s="849">
        <v>2087.25</v>
      </c>
      <c r="J565" s="849">
        <v>1</v>
      </c>
      <c r="K565" s="850">
        <v>2087.25</v>
      </c>
    </row>
    <row r="566" spans="1:11" ht="14.4" customHeight="1" x14ac:dyDescent="0.3">
      <c r="A566" s="831" t="s">
        <v>581</v>
      </c>
      <c r="B566" s="832" t="s">
        <v>582</v>
      </c>
      <c r="C566" s="835" t="s">
        <v>610</v>
      </c>
      <c r="D566" s="863" t="s">
        <v>611</v>
      </c>
      <c r="E566" s="835" t="s">
        <v>2832</v>
      </c>
      <c r="F566" s="863" t="s">
        <v>2833</v>
      </c>
      <c r="G566" s="835" t="s">
        <v>3012</v>
      </c>
      <c r="H566" s="835" t="s">
        <v>3013</v>
      </c>
      <c r="I566" s="849">
        <v>2087.25</v>
      </c>
      <c r="J566" s="849">
        <v>1</v>
      </c>
      <c r="K566" s="850">
        <v>2087.25</v>
      </c>
    </row>
    <row r="567" spans="1:11" ht="14.4" customHeight="1" x14ac:dyDescent="0.3">
      <c r="A567" s="831" t="s">
        <v>581</v>
      </c>
      <c r="B567" s="832" t="s">
        <v>582</v>
      </c>
      <c r="C567" s="835" t="s">
        <v>610</v>
      </c>
      <c r="D567" s="863" t="s">
        <v>611</v>
      </c>
      <c r="E567" s="835" t="s">
        <v>2832</v>
      </c>
      <c r="F567" s="863" t="s">
        <v>2833</v>
      </c>
      <c r="G567" s="835" t="s">
        <v>3014</v>
      </c>
      <c r="H567" s="835" t="s">
        <v>3015</v>
      </c>
      <c r="I567" s="849">
        <v>2087.25</v>
      </c>
      <c r="J567" s="849">
        <v>1</v>
      </c>
      <c r="K567" s="850">
        <v>2087.25</v>
      </c>
    </row>
    <row r="568" spans="1:11" ht="14.4" customHeight="1" x14ac:dyDescent="0.3">
      <c r="A568" s="831" t="s">
        <v>581</v>
      </c>
      <c r="B568" s="832" t="s">
        <v>582</v>
      </c>
      <c r="C568" s="835" t="s">
        <v>610</v>
      </c>
      <c r="D568" s="863" t="s">
        <v>611</v>
      </c>
      <c r="E568" s="835" t="s">
        <v>2832</v>
      </c>
      <c r="F568" s="863" t="s">
        <v>2833</v>
      </c>
      <c r="G568" s="835" t="s">
        <v>3016</v>
      </c>
      <c r="H568" s="835" t="s">
        <v>3017</v>
      </c>
      <c r="I568" s="849">
        <v>1907.1099853515625</v>
      </c>
      <c r="J568" s="849">
        <v>2</v>
      </c>
      <c r="K568" s="850">
        <v>3814.2099609375</v>
      </c>
    </row>
    <row r="569" spans="1:11" ht="14.4" customHeight="1" x14ac:dyDescent="0.3">
      <c r="A569" s="831" t="s">
        <v>581</v>
      </c>
      <c r="B569" s="832" t="s">
        <v>582</v>
      </c>
      <c r="C569" s="835" t="s">
        <v>610</v>
      </c>
      <c r="D569" s="863" t="s">
        <v>611</v>
      </c>
      <c r="E569" s="835" t="s">
        <v>2832</v>
      </c>
      <c r="F569" s="863" t="s">
        <v>2833</v>
      </c>
      <c r="G569" s="835" t="s">
        <v>3018</v>
      </c>
      <c r="H569" s="835" t="s">
        <v>3019</v>
      </c>
      <c r="I569" s="849">
        <v>225.5</v>
      </c>
      <c r="J569" s="849">
        <v>11</v>
      </c>
      <c r="K569" s="850">
        <v>2480.5400390625</v>
      </c>
    </row>
    <row r="570" spans="1:11" ht="14.4" customHeight="1" x14ac:dyDescent="0.3">
      <c r="A570" s="831" t="s">
        <v>581</v>
      </c>
      <c r="B570" s="832" t="s">
        <v>582</v>
      </c>
      <c r="C570" s="835" t="s">
        <v>610</v>
      </c>
      <c r="D570" s="863" t="s">
        <v>611</v>
      </c>
      <c r="E570" s="835" t="s">
        <v>2832</v>
      </c>
      <c r="F570" s="863" t="s">
        <v>2833</v>
      </c>
      <c r="G570" s="835" t="s">
        <v>3020</v>
      </c>
      <c r="H570" s="835" t="s">
        <v>3021</v>
      </c>
      <c r="I570" s="849">
        <v>1660.5999755859375</v>
      </c>
      <c r="J570" s="849">
        <v>1</v>
      </c>
      <c r="K570" s="850">
        <v>1660.5999755859375</v>
      </c>
    </row>
    <row r="571" spans="1:11" ht="14.4" customHeight="1" x14ac:dyDescent="0.3">
      <c r="A571" s="831" t="s">
        <v>581</v>
      </c>
      <c r="B571" s="832" t="s">
        <v>582</v>
      </c>
      <c r="C571" s="835" t="s">
        <v>610</v>
      </c>
      <c r="D571" s="863" t="s">
        <v>611</v>
      </c>
      <c r="E571" s="835" t="s">
        <v>2832</v>
      </c>
      <c r="F571" s="863" t="s">
        <v>2833</v>
      </c>
      <c r="G571" s="835" t="s">
        <v>3022</v>
      </c>
      <c r="H571" s="835" t="s">
        <v>3023</v>
      </c>
      <c r="I571" s="849">
        <v>1660.5999755859375</v>
      </c>
      <c r="J571" s="849">
        <v>1</v>
      </c>
      <c r="K571" s="850">
        <v>1660.5999755859375</v>
      </c>
    </row>
    <row r="572" spans="1:11" ht="14.4" customHeight="1" x14ac:dyDescent="0.3">
      <c r="A572" s="831" t="s">
        <v>581</v>
      </c>
      <c r="B572" s="832" t="s">
        <v>582</v>
      </c>
      <c r="C572" s="835" t="s">
        <v>610</v>
      </c>
      <c r="D572" s="863" t="s">
        <v>611</v>
      </c>
      <c r="E572" s="835" t="s">
        <v>2832</v>
      </c>
      <c r="F572" s="863" t="s">
        <v>2833</v>
      </c>
      <c r="G572" s="835" t="s">
        <v>3024</v>
      </c>
      <c r="H572" s="835" t="s">
        <v>3025</v>
      </c>
      <c r="I572" s="849">
        <v>1660.5999755859375</v>
      </c>
      <c r="J572" s="849">
        <v>1</v>
      </c>
      <c r="K572" s="850">
        <v>1660.5999755859375</v>
      </c>
    </row>
    <row r="573" spans="1:11" ht="14.4" customHeight="1" x14ac:dyDescent="0.3">
      <c r="A573" s="831" t="s">
        <v>581</v>
      </c>
      <c r="B573" s="832" t="s">
        <v>582</v>
      </c>
      <c r="C573" s="835" t="s">
        <v>610</v>
      </c>
      <c r="D573" s="863" t="s">
        <v>611</v>
      </c>
      <c r="E573" s="835" t="s">
        <v>2832</v>
      </c>
      <c r="F573" s="863" t="s">
        <v>2833</v>
      </c>
      <c r="G573" s="835" t="s">
        <v>3026</v>
      </c>
      <c r="H573" s="835" t="s">
        <v>3027</v>
      </c>
      <c r="I573" s="849">
        <v>1660.5999755859375</v>
      </c>
      <c r="J573" s="849">
        <v>1</v>
      </c>
      <c r="K573" s="850">
        <v>1660.5999755859375</v>
      </c>
    </row>
    <row r="574" spans="1:11" ht="14.4" customHeight="1" x14ac:dyDescent="0.3">
      <c r="A574" s="831" t="s">
        <v>581</v>
      </c>
      <c r="B574" s="832" t="s">
        <v>582</v>
      </c>
      <c r="C574" s="835" t="s">
        <v>610</v>
      </c>
      <c r="D574" s="863" t="s">
        <v>611</v>
      </c>
      <c r="E574" s="835" t="s">
        <v>2832</v>
      </c>
      <c r="F574" s="863" t="s">
        <v>2833</v>
      </c>
      <c r="G574" s="835" t="s">
        <v>3028</v>
      </c>
      <c r="H574" s="835" t="s">
        <v>3029</v>
      </c>
      <c r="I574" s="849">
        <v>1660.5999755859375</v>
      </c>
      <c r="J574" s="849">
        <v>1</v>
      </c>
      <c r="K574" s="850">
        <v>1660.5999755859375</v>
      </c>
    </row>
    <row r="575" spans="1:11" ht="14.4" customHeight="1" x14ac:dyDescent="0.3">
      <c r="A575" s="831" t="s">
        <v>581</v>
      </c>
      <c r="B575" s="832" t="s">
        <v>582</v>
      </c>
      <c r="C575" s="835" t="s">
        <v>610</v>
      </c>
      <c r="D575" s="863" t="s">
        <v>611</v>
      </c>
      <c r="E575" s="835" t="s">
        <v>2832</v>
      </c>
      <c r="F575" s="863" t="s">
        <v>2833</v>
      </c>
      <c r="G575" s="835" t="s">
        <v>3030</v>
      </c>
      <c r="H575" s="835" t="s">
        <v>3031</v>
      </c>
      <c r="I575" s="849">
        <v>1660.5999755859375</v>
      </c>
      <c r="J575" s="849">
        <v>1</v>
      </c>
      <c r="K575" s="850">
        <v>1660.5999755859375</v>
      </c>
    </row>
    <row r="576" spans="1:11" ht="14.4" customHeight="1" x14ac:dyDescent="0.3">
      <c r="A576" s="831" t="s">
        <v>581</v>
      </c>
      <c r="B576" s="832" t="s">
        <v>582</v>
      </c>
      <c r="C576" s="835" t="s">
        <v>610</v>
      </c>
      <c r="D576" s="863" t="s">
        <v>611</v>
      </c>
      <c r="E576" s="835" t="s">
        <v>2832</v>
      </c>
      <c r="F576" s="863" t="s">
        <v>2833</v>
      </c>
      <c r="G576" s="835" t="s">
        <v>3032</v>
      </c>
      <c r="H576" s="835" t="s">
        <v>3033</v>
      </c>
      <c r="I576" s="849">
        <v>506</v>
      </c>
      <c r="J576" s="849">
        <v>1</v>
      </c>
      <c r="K576" s="850">
        <v>506</v>
      </c>
    </row>
    <row r="577" spans="1:11" ht="14.4" customHeight="1" x14ac:dyDescent="0.3">
      <c r="A577" s="831" t="s">
        <v>581</v>
      </c>
      <c r="B577" s="832" t="s">
        <v>582</v>
      </c>
      <c r="C577" s="835" t="s">
        <v>610</v>
      </c>
      <c r="D577" s="863" t="s">
        <v>611</v>
      </c>
      <c r="E577" s="835" t="s">
        <v>2832</v>
      </c>
      <c r="F577" s="863" t="s">
        <v>2833</v>
      </c>
      <c r="G577" s="835" t="s">
        <v>3034</v>
      </c>
      <c r="H577" s="835" t="s">
        <v>3035</v>
      </c>
      <c r="I577" s="849">
        <v>610.5</v>
      </c>
      <c r="J577" s="849">
        <v>4</v>
      </c>
      <c r="K577" s="850">
        <v>2442</v>
      </c>
    </row>
    <row r="578" spans="1:11" ht="14.4" customHeight="1" x14ac:dyDescent="0.3">
      <c r="A578" s="831" t="s">
        <v>581</v>
      </c>
      <c r="B578" s="832" t="s">
        <v>582</v>
      </c>
      <c r="C578" s="835" t="s">
        <v>610</v>
      </c>
      <c r="D578" s="863" t="s">
        <v>611</v>
      </c>
      <c r="E578" s="835" t="s">
        <v>2832</v>
      </c>
      <c r="F578" s="863" t="s">
        <v>2833</v>
      </c>
      <c r="G578" s="835" t="s">
        <v>3036</v>
      </c>
      <c r="H578" s="835" t="s">
        <v>3037</v>
      </c>
      <c r="I578" s="849">
        <v>610.5</v>
      </c>
      <c r="J578" s="849">
        <v>1</v>
      </c>
      <c r="K578" s="850">
        <v>610.5</v>
      </c>
    </row>
    <row r="579" spans="1:11" ht="14.4" customHeight="1" x14ac:dyDescent="0.3">
      <c r="A579" s="831" t="s">
        <v>581</v>
      </c>
      <c r="B579" s="832" t="s">
        <v>582</v>
      </c>
      <c r="C579" s="835" t="s">
        <v>610</v>
      </c>
      <c r="D579" s="863" t="s">
        <v>611</v>
      </c>
      <c r="E579" s="835" t="s">
        <v>2832</v>
      </c>
      <c r="F579" s="863" t="s">
        <v>2833</v>
      </c>
      <c r="G579" s="835" t="s">
        <v>3038</v>
      </c>
      <c r="H579" s="835" t="s">
        <v>3039</v>
      </c>
      <c r="I579" s="849">
        <v>610.5</v>
      </c>
      <c r="J579" s="849">
        <v>1</v>
      </c>
      <c r="K579" s="850">
        <v>610.5</v>
      </c>
    </row>
    <row r="580" spans="1:11" ht="14.4" customHeight="1" x14ac:dyDescent="0.3">
      <c r="A580" s="831" t="s">
        <v>581</v>
      </c>
      <c r="B580" s="832" t="s">
        <v>582</v>
      </c>
      <c r="C580" s="835" t="s">
        <v>610</v>
      </c>
      <c r="D580" s="863" t="s">
        <v>611</v>
      </c>
      <c r="E580" s="835" t="s">
        <v>2832</v>
      </c>
      <c r="F580" s="863" t="s">
        <v>2833</v>
      </c>
      <c r="G580" s="835" t="s">
        <v>3040</v>
      </c>
      <c r="H580" s="835" t="s">
        <v>3041</v>
      </c>
      <c r="I580" s="849">
        <v>610.5</v>
      </c>
      <c r="J580" s="849">
        <v>1</v>
      </c>
      <c r="K580" s="850">
        <v>610.5</v>
      </c>
    </row>
    <row r="581" spans="1:11" ht="14.4" customHeight="1" x14ac:dyDescent="0.3">
      <c r="A581" s="831" t="s">
        <v>581</v>
      </c>
      <c r="B581" s="832" t="s">
        <v>582</v>
      </c>
      <c r="C581" s="835" t="s">
        <v>610</v>
      </c>
      <c r="D581" s="863" t="s">
        <v>611</v>
      </c>
      <c r="E581" s="835" t="s">
        <v>2832</v>
      </c>
      <c r="F581" s="863" t="s">
        <v>2833</v>
      </c>
      <c r="G581" s="835" t="s">
        <v>3042</v>
      </c>
      <c r="H581" s="835" t="s">
        <v>3043</v>
      </c>
      <c r="I581" s="849">
        <v>610.5</v>
      </c>
      <c r="J581" s="849">
        <v>2</v>
      </c>
      <c r="K581" s="850">
        <v>1221</v>
      </c>
    </row>
    <row r="582" spans="1:11" ht="14.4" customHeight="1" x14ac:dyDescent="0.3">
      <c r="A582" s="831" t="s">
        <v>581</v>
      </c>
      <c r="B582" s="832" t="s">
        <v>582</v>
      </c>
      <c r="C582" s="835" t="s">
        <v>610</v>
      </c>
      <c r="D582" s="863" t="s">
        <v>611</v>
      </c>
      <c r="E582" s="835" t="s">
        <v>2832</v>
      </c>
      <c r="F582" s="863" t="s">
        <v>2833</v>
      </c>
      <c r="G582" s="835" t="s">
        <v>3044</v>
      </c>
      <c r="H582" s="835" t="s">
        <v>3045</v>
      </c>
      <c r="I582" s="849">
        <v>610.5</v>
      </c>
      <c r="J582" s="849">
        <v>2</v>
      </c>
      <c r="K582" s="850">
        <v>1221</v>
      </c>
    </row>
    <row r="583" spans="1:11" ht="14.4" customHeight="1" x14ac:dyDescent="0.3">
      <c r="A583" s="831" t="s">
        <v>581</v>
      </c>
      <c r="B583" s="832" t="s">
        <v>582</v>
      </c>
      <c r="C583" s="835" t="s">
        <v>610</v>
      </c>
      <c r="D583" s="863" t="s">
        <v>611</v>
      </c>
      <c r="E583" s="835" t="s">
        <v>2832</v>
      </c>
      <c r="F583" s="863" t="s">
        <v>2833</v>
      </c>
      <c r="G583" s="835" t="s">
        <v>3046</v>
      </c>
      <c r="H583" s="835" t="s">
        <v>3047</v>
      </c>
      <c r="I583" s="849">
        <v>610.5</v>
      </c>
      <c r="J583" s="849">
        <v>2</v>
      </c>
      <c r="K583" s="850">
        <v>1221</v>
      </c>
    </row>
    <row r="584" spans="1:11" ht="14.4" customHeight="1" x14ac:dyDescent="0.3">
      <c r="A584" s="831" t="s">
        <v>581</v>
      </c>
      <c r="B584" s="832" t="s">
        <v>582</v>
      </c>
      <c r="C584" s="835" t="s">
        <v>610</v>
      </c>
      <c r="D584" s="863" t="s">
        <v>611</v>
      </c>
      <c r="E584" s="835" t="s">
        <v>3048</v>
      </c>
      <c r="F584" s="863" t="s">
        <v>3049</v>
      </c>
      <c r="G584" s="835" t="s">
        <v>3050</v>
      </c>
      <c r="H584" s="835" t="s">
        <v>3051</v>
      </c>
      <c r="I584" s="849">
        <v>3329.25</v>
      </c>
      <c r="J584" s="849">
        <v>1</v>
      </c>
      <c r="K584" s="850">
        <v>3329.25</v>
      </c>
    </row>
    <row r="585" spans="1:11" ht="14.4" customHeight="1" x14ac:dyDescent="0.3">
      <c r="A585" s="831" t="s">
        <v>581</v>
      </c>
      <c r="B585" s="832" t="s">
        <v>582</v>
      </c>
      <c r="C585" s="835" t="s">
        <v>610</v>
      </c>
      <c r="D585" s="863" t="s">
        <v>611</v>
      </c>
      <c r="E585" s="835" t="s">
        <v>3048</v>
      </c>
      <c r="F585" s="863" t="s">
        <v>3049</v>
      </c>
      <c r="G585" s="835" t="s">
        <v>3052</v>
      </c>
      <c r="H585" s="835" t="s">
        <v>3053</v>
      </c>
      <c r="I585" s="849">
        <v>34767.94921875</v>
      </c>
      <c r="J585" s="849">
        <v>5</v>
      </c>
      <c r="K585" s="850">
        <v>173839.74609375</v>
      </c>
    </row>
    <row r="586" spans="1:11" ht="14.4" customHeight="1" x14ac:dyDescent="0.3">
      <c r="A586" s="831" t="s">
        <v>581</v>
      </c>
      <c r="B586" s="832" t="s">
        <v>582</v>
      </c>
      <c r="C586" s="835" t="s">
        <v>610</v>
      </c>
      <c r="D586" s="863" t="s">
        <v>611</v>
      </c>
      <c r="E586" s="835" t="s">
        <v>3048</v>
      </c>
      <c r="F586" s="863" t="s">
        <v>3049</v>
      </c>
      <c r="G586" s="835" t="s">
        <v>3054</v>
      </c>
      <c r="H586" s="835" t="s">
        <v>3055</v>
      </c>
      <c r="I586" s="849">
        <v>5175</v>
      </c>
      <c r="J586" s="849">
        <v>1</v>
      </c>
      <c r="K586" s="850">
        <v>5175</v>
      </c>
    </row>
    <row r="587" spans="1:11" ht="14.4" customHeight="1" x14ac:dyDescent="0.3">
      <c r="A587" s="831" t="s">
        <v>581</v>
      </c>
      <c r="B587" s="832" t="s">
        <v>582</v>
      </c>
      <c r="C587" s="835" t="s">
        <v>610</v>
      </c>
      <c r="D587" s="863" t="s">
        <v>611</v>
      </c>
      <c r="E587" s="835" t="s">
        <v>3048</v>
      </c>
      <c r="F587" s="863" t="s">
        <v>3049</v>
      </c>
      <c r="G587" s="835" t="s">
        <v>3056</v>
      </c>
      <c r="H587" s="835" t="s">
        <v>3057</v>
      </c>
      <c r="I587" s="849">
        <v>8390.400390625</v>
      </c>
      <c r="J587" s="849">
        <v>2</v>
      </c>
      <c r="K587" s="850">
        <v>16780.80078125</v>
      </c>
    </row>
    <row r="588" spans="1:11" ht="14.4" customHeight="1" x14ac:dyDescent="0.3">
      <c r="A588" s="831" t="s">
        <v>581</v>
      </c>
      <c r="B588" s="832" t="s">
        <v>582</v>
      </c>
      <c r="C588" s="835" t="s">
        <v>610</v>
      </c>
      <c r="D588" s="863" t="s">
        <v>611</v>
      </c>
      <c r="E588" s="835" t="s">
        <v>3048</v>
      </c>
      <c r="F588" s="863" t="s">
        <v>3049</v>
      </c>
      <c r="G588" s="835" t="s">
        <v>3058</v>
      </c>
      <c r="H588" s="835" t="s">
        <v>3059</v>
      </c>
      <c r="I588" s="849">
        <v>7364.60009765625</v>
      </c>
      <c r="J588" s="849">
        <v>9</v>
      </c>
      <c r="K588" s="850">
        <v>66281.4013671875</v>
      </c>
    </row>
    <row r="589" spans="1:11" ht="14.4" customHeight="1" x14ac:dyDescent="0.3">
      <c r="A589" s="831" t="s">
        <v>581</v>
      </c>
      <c r="B589" s="832" t="s">
        <v>582</v>
      </c>
      <c r="C589" s="835" t="s">
        <v>610</v>
      </c>
      <c r="D589" s="863" t="s">
        <v>611</v>
      </c>
      <c r="E589" s="835" t="s">
        <v>3048</v>
      </c>
      <c r="F589" s="863" t="s">
        <v>3049</v>
      </c>
      <c r="G589" s="835" t="s">
        <v>3060</v>
      </c>
      <c r="H589" s="835" t="s">
        <v>3061</v>
      </c>
      <c r="I589" s="849">
        <v>8286.900390625</v>
      </c>
      <c r="J589" s="849">
        <v>24</v>
      </c>
      <c r="K589" s="850">
        <v>198885.607421875</v>
      </c>
    </row>
    <row r="590" spans="1:11" ht="14.4" customHeight="1" x14ac:dyDescent="0.3">
      <c r="A590" s="831" t="s">
        <v>581</v>
      </c>
      <c r="B590" s="832" t="s">
        <v>582</v>
      </c>
      <c r="C590" s="835" t="s">
        <v>610</v>
      </c>
      <c r="D590" s="863" t="s">
        <v>611</v>
      </c>
      <c r="E590" s="835" t="s">
        <v>3048</v>
      </c>
      <c r="F590" s="863" t="s">
        <v>3049</v>
      </c>
      <c r="G590" s="835" t="s">
        <v>3062</v>
      </c>
      <c r="H590" s="835" t="s">
        <v>3063</v>
      </c>
      <c r="I590" s="849">
        <v>9119.5</v>
      </c>
      <c r="J590" s="849">
        <v>3</v>
      </c>
      <c r="K590" s="850">
        <v>27358.5</v>
      </c>
    </row>
    <row r="591" spans="1:11" ht="14.4" customHeight="1" x14ac:dyDescent="0.3">
      <c r="A591" s="831" t="s">
        <v>581</v>
      </c>
      <c r="B591" s="832" t="s">
        <v>582</v>
      </c>
      <c r="C591" s="835" t="s">
        <v>610</v>
      </c>
      <c r="D591" s="863" t="s">
        <v>611</v>
      </c>
      <c r="E591" s="835" t="s">
        <v>3048</v>
      </c>
      <c r="F591" s="863" t="s">
        <v>3049</v>
      </c>
      <c r="G591" s="835" t="s">
        <v>3064</v>
      </c>
      <c r="H591" s="835" t="s">
        <v>3065</v>
      </c>
      <c r="I591" s="849">
        <v>3438.5</v>
      </c>
      <c r="J591" s="849">
        <v>3</v>
      </c>
      <c r="K591" s="850">
        <v>10315.5</v>
      </c>
    </row>
    <row r="592" spans="1:11" ht="14.4" customHeight="1" x14ac:dyDescent="0.3">
      <c r="A592" s="831" t="s">
        <v>581</v>
      </c>
      <c r="B592" s="832" t="s">
        <v>582</v>
      </c>
      <c r="C592" s="835" t="s">
        <v>610</v>
      </c>
      <c r="D592" s="863" t="s">
        <v>611</v>
      </c>
      <c r="E592" s="835" t="s">
        <v>3048</v>
      </c>
      <c r="F592" s="863" t="s">
        <v>3049</v>
      </c>
      <c r="G592" s="835" t="s">
        <v>3066</v>
      </c>
      <c r="H592" s="835" t="s">
        <v>3067</v>
      </c>
      <c r="I592" s="849">
        <v>3438.5</v>
      </c>
      <c r="J592" s="849">
        <v>1</v>
      </c>
      <c r="K592" s="850">
        <v>3438.5</v>
      </c>
    </row>
    <row r="593" spans="1:11" ht="14.4" customHeight="1" x14ac:dyDescent="0.3">
      <c r="A593" s="831" t="s">
        <v>581</v>
      </c>
      <c r="B593" s="832" t="s">
        <v>582</v>
      </c>
      <c r="C593" s="835" t="s">
        <v>610</v>
      </c>
      <c r="D593" s="863" t="s">
        <v>611</v>
      </c>
      <c r="E593" s="835" t="s">
        <v>3048</v>
      </c>
      <c r="F593" s="863" t="s">
        <v>3049</v>
      </c>
      <c r="G593" s="835" t="s">
        <v>3068</v>
      </c>
      <c r="H593" s="835" t="s">
        <v>3069</v>
      </c>
      <c r="I593" s="849">
        <v>3438.5</v>
      </c>
      <c r="J593" s="849">
        <v>5</v>
      </c>
      <c r="K593" s="850">
        <v>17192.5</v>
      </c>
    </row>
    <row r="594" spans="1:11" ht="14.4" customHeight="1" x14ac:dyDescent="0.3">
      <c r="A594" s="831" t="s">
        <v>581</v>
      </c>
      <c r="B594" s="832" t="s">
        <v>582</v>
      </c>
      <c r="C594" s="835" t="s">
        <v>610</v>
      </c>
      <c r="D594" s="863" t="s">
        <v>611</v>
      </c>
      <c r="E594" s="835" t="s">
        <v>2332</v>
      </c>
      <c r="F594" s="863" t="s">
        <v>2333</v>
      </c>
      <c r="G594" s="835" t="s">
        <v>3070</v>
      </c>
      <c r="H594" s="835" t="s">
        <v>3071</v>
      </c>
      <c r="I594" s="849">
        <v>27225</v>
      </c>
      <c r="J594" s="849">
        <v>1</v>
      </c>
      <c r="K594" s="850">
        <v>27225</v>
      </c>
    </row>
    <row r="595" spans="1:11" ht="14.4" customHeight="1" x14ac:dyDescent="0.3">
      <c r="A595" s="831" t="s">
        <v>581</v>
      </c>
      <c r="B595" s="832" t="s">
        <v>582</v>
      </c>
      <c r="C595" s="835" t="s">
        <v>610</v>
      </c>
      <c r="D595" s="863" t="s">
        <v>611</v>
      </c>
      <c r="E595" s="835" t="s">
        <v>2150</v>
      </c>
      <c r="F595" s="863" t="s">
        <v>2151</v>
      </c>
      <c r="G595" s="835" t="s">
        <v>3072</v>
      </c>
      <c r="H595" s="835" t="s">
        <v>3073</v>
      </c>
      <c r="I595" s="849">
        <v>191.36000061035156</v>
      </c>
      <c r="J595" s="849">
        <v>70</v>
      </c>
      <c r="K595" s="850">
        <v>13395.199584960938</v>
      </c>
    </row>
    <row r="596" spans="1:11" ht="14.4" customHeight="1" x14ac:dyDescent="0.3">
      <c r="A596" s="831" t="s">
        <v>581</v>
      </c>
      <c r="B596" s="832" t="s">
        <v>582</v>
      </c>
      <c r="C596" s="835" t="s">
        <v>610</v>
      </c>
      <c r="D596" s="863" t="s">
        <v>611</v>
      </c>
      <c r="E596" s="835" t="s">
        <v>2150</v>
      </c>
      <c r="F596" s="863" t="s">
        <v>2151</v>
      </c>
      <c r="G596" s="835" t="s">
        <v>3074</v>
      </c>
      <c r="H596" s="835" t="s">
        <v>3075</v>
      </c>
      <c r="I596" s="849">
        <v>65.199996948242188</v>
      </c>
      <c r="J596" s="849">
        <v>50</v>
      </c>
      <c r="K596" s="850">
        <v>3260</v>
      </c>
    </row>
    <row r="597" spans="1:11" ht="14.4" customHeight="1" x14ac:dyDescent="0.3">
      <c r="A597" s="831" t="s">
        <v>581</v>
      </c>
      <c r="B597" s="832" t="s">
        <v>582</v>
      </c>
      <c r="C597" s="835" t="s">
        <v>610</v>
      </c>
      <c r="D597" s="863" t="s">
        <v>611</v>
      </c>
      <c r="E597" s="835" t="s">
        <v>2150</v>
      </c>
      <c r="F597" s="863" t="s">
        <v>2151</v>
      </c>
      <c r="G597" s="835" t="s">
        <v>2262</v>
      </c>
      <c r="H597" s="835" t="s">
        <v>2263</v>
      </c>
      <c r="I597" s="849">
        <v>11.359999656677246</v>
      </c>
      <c r="J597" s="849">
        <v>60</v>
      </c>
      <c r="K597" s="850">
        <v>681.68000793457031</v>
      </c>
    </row>
    <row r="598" spans="1:11" ht="14.4" customHeight="1" x14ac:dyDescent="0.3">
      <c r="A598" s="831" t="s">
        <v>581</v>
      </c>
      <c r="B598" s="832" t="s">
        <v>582</v>
      </c>
      <c r="C598" s="835" t="s">
        <v>610</v>
      </c>
      <c r="D598" s="863" t="s">
        <v>611</v>
      </c>
      <c r="E598" s="835" t="s">
        <v>2150</v>
      </c>
      <c r="F598" s="863" t="s">
        <v>2151</v>
      </c>
      <c r="G598" s="835" t="s">
        <v>3076</v>
      </c>
      <c r="H598" s="835" t="s">
        <v>3077</v>
      </c>
      <c r="I598" s="849">
        <v>361.79000854492187</v>
      </c>
      <c r="J598" s="849">
        <v>150</v>
      </c>
      <c r="K598" s="850">
        <v>54268.5</v>
      </c>
    </row>
    <row r="599" spans="1:11" ht="14.4" customHeight="1" x14ac:dyDescent="0.3">
      <c r="A599" s="831" t="s">
        <v>581</v>
      </c>
      <c r="B599" s="832" t="s">
        <v>582</v>
      </c>
      <c r="C599" s="835" t="s">
        <v>610</v>
      </c>
      <c r="D599" s="863" t="s">
        <v>611</v>
      </c>
      <c r="E599" s="835" t="s">
        <v>2150</v>
      </c>
      <c r="F599" s="863" t="s">
        <v>2151</v>
      </c>
      <c r="G599" s="835" t="s">
        <v>3078</v>
      </c>
      <c r="H599" s="835" t="s">
        <v>3079</v>
      </c>
      <c r="I599" s="849">
        <v>63.804998397827148</v>
      </c>
      <c r="J599" s="849">
        <v>50</v>
      </c>
      <c r="K599" s="850">
        <v>3188.080078125</v>
      </c>
    </row>
    <row r="600" spans="1:11" ht="14.4" customHeight="1" x14ac:dyDescent="0.3">
      <c r="A600" s="831" t="s">
        <v>581</v>
      </c>
      <c r="B600" s="832" t="s">
        <v>582</v>
      </c>
      <c r="C600" s="835" t="s">
        <v>610</v>
      </c>
      <c r="D600" s="863" t="s">
        <v>611</v>
      </c>
      <c r="E600" s="835" t="s">
        <v>2150</v>
      </c>
      <c r="F600" s="863" t="s">
        <v>2151</v>
      </c>
      <c r="G600" s="835" t="s">
        <v>3080</v>
      </c>
      <c r="H600" s="835" t="s">
        <v>3081</v>
      </c>
      <c r="I600" s="849">
        <v>145.25</v>
      </c>
      <c r="J600" s="849">
        <v>40</v>
      </c>
      <c r="K600" s="850">
        <v>5809.7998046875</v>
      </c>
    </row>
    <row r="601" spans="1:11" ht="14.4" customHeight="1" x14ac:dyDescent="0.3">
      <c r="A601" s="831" t="s">
        <v>581</v>
      </c>
      <c r="B601" s="832" t="s">
        <v>582</v>
      </c>
      <c r="C601" s="835" t="s">
        <v>610</v>
      </c>
      <c r="D601" s="863" t="s">
        <v>611</v>
      </c>
      <c r="E601" s="835" t="s">
        <v>2150</v>
      </c>
      <c r="F601" s="863" t="s">
        <v>2151</v>
      </c>
      <c r="G601" s="835" t="s">
        <v>2156</v>
      </c>
      <c r="H601" s="835" t="s">
        <v>2157</v>
      </c>
      <c r="I601" s="849">
        <v>30.180000305175781</v>
      </c>
      <c r="J601" s="849">
        <v>50</v>
      </c>
      <c r="K601" s="850">
        <v>1509</v>
      </c>
    </row>
    <row r="602" spans="1:11" ht="14.4" customHeight="1" x14ac:dyDescent="0.3">
      <c r="A602" s="831" t="s">
        <v>581</v>
      </c>
      <c r="B602" s="832" t="s">
        <v>582</v>
      </c>
      <c r="C602" s="835" t="s">
        <v>610</v>
      </c>
      <c r="D602" s="863" t="s">
        <v>611</v>
      </c>
      <c r="E602" s="835" t="s">
        <v>2150</v>
      </c>
      <c r="F602" s="863" t="s">
        <v>2151</v>
      </c>
      <c r="G602" s="835" t="s">
        <v>2266</v>
      </c>
      <c r="H602" s="835" t="s">
        <v>2267</v>
      </c>
      <c r="I602" s="849">
        <v>139.17332967122397</v>
      </c>
      <c r="J602" s="849">
        <v>120</v>
      </c>
      <c r="K602" s="850">
        <v>16700.999755859375</v>
      </c>
    </row>
    <row r="603" spans="1:11" ht="14.4" customHeight="1" x14ac:dyDescent="0.3">
      <c r="A603" s="831" t="s">
        <v>581</v>
      </c>
      <c r="B603" s="832" t="s">
        <v>582</v>
      </c>
      <c r="C603" s="835" t="s">
        <v>610</v>
      </c>
      <c r="D603" s="863" t="s">
        <v>611</v>
      </c>
      <c r="E603" s="835" t="s">
        <v>2150</v>
      </c>
      <c r="F603" s="863" t="s">
        <v>2151</v>
      </c>
      <c r="G603" s="835" t="s">
        <v>3082</v>
      </c>
      <c r="H603" s="835" t="s">
        <v>3083</v>
      </c>
      <c r="I603" s="849">
        <v>61.215000152587891</v>
      </c>
      <c r="J603" s="849">
        <v>11</v>
      </c>
      <c r="K603" s="850">
        <v>673.36001586914062</v>
      </c>
    </row>
    <row r="604" spans="1:11" ht="14.4" customHeight="1" x14ac:dyDescent="0.3">
      <c r="A604" s="831" t="s">
        <v>581</v>
      </c>
      <c r="B604" s="832" t="s">
        <v>582</v>
      </c>
      <c r="C604" s="835" t="s">
        <v>610</v>
      </c>
      <c r="D604" s="863" t="s">
        <v>611</v>
      </c>
      <c r="E604" s="835" t="s">
        <v>2150</v>
      </c>
      <c r="F604" s="863" t="s">
        <v>2151</v>
      </c>
      <c r="G604" s="835" t="s">
        <v>2170</v>
      </c>
      <c r="H604" s="835" t="s">
        <v>2171</v>
      </c>
      <c r="I604" s="849">
        <v>10.520000457763672</v>
      </c>
      <c r="J604" s="849">
        <v>260</v>
      </c>
      <c r="K604" s="850">
        <v>2735.199951171875</v>
      </c>
    </row>
    <row r="605" spans="1:11" ht="14.4" customHeight="1" x14ac:dyDescent="0.3">
      <c r="A605" s="831" t="s">
        <v>581</v>
      </c>
      <c r="B605" s="832" t="s">
        <v>582</v>
      </c>
      <c r="C605" s="835" t="s">
        <v>610</v>
      </c>
      <c r="D605" s="863" t="s">
        <v>611</v>
      </c>
      <c r="E605" s="835" t="s">
        <v>2150</v>
      </c>
      <c r="F605" s="863" t="s">
        <v>2151</v>
      </c>
      <c r="G605" s="835" t="s">
        <v>2284</v>
      </c>
      <c r="H605" s="835" t="s">
        <v>2285</v>
      </c>
      <c r="I605" s="849">
        <v>2.5099999904632568</v>
      </c>
      <c r="J605" s="849">
        <v>120</v>
      </c>
      <c r="K605" s="850">
        <v>301.20001220703125</v>
      </c>
    </row>
    <row r="606" spans="1:11" ht="14.4" customHeight="1" x14ac:dyDescent="0.3">
      <c r="A606" s="831" t="s">
        <v>581</v>
      </c>
      <c r="B606" s="832" t="s">
        <v>582</v>
      </c>
      <c r="C606" s="835" t="s">
        <v>610</v>
      </c>
      <c r="D606" s="863" t="s">
        <v>611</v>
      </c>
      <c r="E606" s="835" t="s">
        <v>2150</v>
      </c>
      <c r="F606" s="863" t="s">
        <v>2151</v>
      </c>
      <c r="G606" s="835" t="s">
        <v>2286</v>
      </c>
      <c r="H606" s="835" t="s">
        <v>2287</v>
      </c>
      <c r="I606" s="849">
        <v>2.1800000667572021</v>
      </c>
      <c r="J606" s="849">
        <v>30</v>
      </c>
      <c r="K606" s="850">
        <v>65.400001525878906</v>
      </c>
    </row>
    <row r="607" spans="1:11" ht="14.4" customHeight="1" x14ac:dyDescent="0.3">
      <c r="A607" s="831" t="s">
        <v>581</v>
      </c>
      <c r="B607" s="832" t="s">
        <v>582</v>
      </c>
      <c r="C607" s="835" t="s">
        <v>610</v>
      </c>
      <c r="D607" s="863" t="s">
        <v>611</v>
      </c>
      <c r="E607" s="835" t="s">
        <v>2150</v>
      </c>
      <c r="F607" s="863" t="s">
        <v>2151</v>
      </c>
      <c r="G607" s="835" t="s">
        <v>2288</v>
      </c>
      <c r="H607" s="835" t="s">
        <v>2289</v>
      </c>
      <c r="I607" s="849">
        <v>2.869999885559082</v>
      </c>
      <c r="J607" s="849">
        <v>50</v>
      </c>
      <c r="K607" s="850">
        <v>143.5</v>
      </c>
    </row>
    <row r="608" spans="1:11" ht="14.4" customHeight="1" x14ac:dyDescent="0.3">
      <c r="A608" s="831" t="s">
        <v>581</v>
      </c>
      <c r="B608" s="832" t="s">
        <v>582</v>
      </c>
      <c r="C608" s="835" t="s">
        <v>610</v>
      </c>
      <c r="D608" s="863" t="s">
        <v>611</v>
      </c>
      <c r="E608" s="835" t="s">
        <v>2150</v>
      </c>
      <c r="F608" s="863" t="s">
        <v>2151</v>
      </c>
      <c r="G608" s="835" t="s">
        <v>2290</v>
      </c>
      <c r="H608" s="835" t="s">
        <v>2291</v>
      </c>
      <c r="I608" s="849">
        <v>3.5699999332427979</v>
      </c>
      <c r="J608" s="849">
        <v>70</v>
      </c>
      <c r="K608" s="850">
        <v>249.5</v>
      </c>
    </row>
    <row r="609" spans="1:11" ht="14.4" customHeight="1" x14ac:dyDescent="0.3">
      <c r="A609" s="831" t="s">
        <v>581</v>
      </c>
      <c r="B609" s="832" t="s">
        <v>582</v>
      </c>
      <c r="C609" s="835" t="s">
        <v>610</v>
      </c>
      <c r="D609" s="863" t="s">
        <v>611</v>
      </c>
      <c r="E609" s="835" t="s">
        <v>2150</v>
      </c>
      <c r="F609" s="863" t="s">
        <v>2151</v>
      </c>
      <c r="G609" s="835" t="s">
        <v>2292</v>
      </c>
      <c r="H609" s="835" t="s">
        <v>2293</v>
      </c>
      <c r="I609" s="849">
        <v>4.309999942779541</v>
      </c>
      <c r="J609" s="849">
        <v>30</v>
      </c>
      <c r="K609" s="850">
        <v>129.30000305175781</v>
      </c>
    </row>
    <row r="610" spans="1:11" ht="14.4" customHeight="1" x14ac:dyDescent="0.3">
      <c r="A610" s="831" t="s">
        <v>581</v>
      </c>
      <c r="B610" s="832" t="s">
        <v>582</v>
      </c>
      <c r="C610" s="835" t="s">
        <v>610</v>
      </c>
      <c r="D610" s="863" t="s">
        <v>611</v>
      </c>
      <c r="E610" s="835" t="s">
        <v>2150</v>
      </c>
      <c r="F610" s="863" t="s">
        <v>2151</v>
      </c>
      <c r="G610" s="835" t="s">
        <v>3084</v>
      </c>
      <c r="H610" s="835" t="s">
        <v>3085</v>
      </c>
      <c r="I610" s="849">
        <v>5.1449999809265137</v>
      </c>
      <c r="J610" s="849">
        <v>60</v>
      </c>
      <c r="K610" s="850">
        <v>308.69999694824219</v>
      </c>
    </row>
    <row r="611" spans="1:11" ht="14.4" customHeight="1" x14ac:dyDescent="0.3">
      <c r="A611" s="831" t="s">
        <v>581</v>
      </c>
      <c r="B611" s="832" t="s">
        <v>582</v>
      </c>
      <c r="C611" s="835" t="s">
        <v>610</v>
      </c>
      <c r="D611" s="863" t="s">
        <v>611</v>
      </c>
      <c r="E611" s="835" t="s">
        <v>2150</v>
      </c>
      <c r="F611" s="863" t="s">
        <v>2151</v>
      </c>
      <c r="G611" s="835" t="s">
        <v>3086</v>
      </c>
      <c r="H611" s="835" t="s">
        <v>3087</v>
      </c>
      <c r="I611" s="849">
        <v>12.069999694824219</v>
      </c>
      <c r="J611" s="849">
        <v>30</v>
      </c>
      <c r="K611" s="850">
        <v>362.10000610351562</v>
      </c>
    </row>
    <row r="612" spans="1:11" ht="14.4" customHeight="1" x14ac:dyDescent="0.3">
      <c r="A612" s="831" t="s">
        <v>581</v>
      </c>
      <c r="B612" s="832" t="s">
        <v>582</v>
      </c>
      <c r="C612" s="835" t="s">
        <v>610</v>
      </c>
      <c r="D612" s="863" t="s">
        <v>611</v>
      </c>
      <c r="E612" s="835" t="s">
        <v>2150</v>
      </c>
      <c r="F612" s="863" t="s">
        <v>2151</v>
      </c>
      <c r="G612" s="835" t="s">
        <v>3088</v>
      </c>
      <c r="H612" s="835" t="s">
        <v>3089</v>
      </c>
      <c r="I612" s="849">
        <v>105.45999908447266</v>
      </c>
      <c r="J612" s="849">
        <v>5</v>
      </c>
      <c r="K612" s="850">
        <v>527.29998779296875</v>
      </c>
    </row>
    <row r="613" spans="1:11" ht="14.4" customHeight="1" x14ac:dyDescent="0.3">
      <c r="A613" s="831" t="s">
        <v>581</v>
      </c>
      <c r="B613" s="832" t="s">
        <v>582</v>
      </c>
      <c r="C613" s="835" t="s">
        <v>610</v>
      </c>
      <c r="D613" s="863" t="s">
        <v>611</v>
      </c>
      <c r="E613" s="835" t="s">
        <v>2150</v>
      </c>
      <c r="F613" s="863" t="s">
        <v>2151</v>
      </c>
      <c r="G613" s="835" t="s">
        <v>3090</v>
      </c>
      <c r="H613" s="835" t="s">
        <v>3091</v>
      </c>
      <c r="I613" s="849">
        <v>11.260000228881836</v>
      </c>
      <c r="J613" s="849">
        <v>180</v>
      </c>
      <c r="K613" s="850">
        <v>2026.3499755859375</v>
      </c>
    </row>
    <row r="614" spans="1:11" ht="14.4" customHeight="1" x14ac:dyDescent="0.3">
      <c r="A614" s="831" t="s">
        <v>581</v>
      </c>
      <c r="B614" s="832" t="s">
        <v>582</v>
      </c>
      <c r="C614" s="835" t="s">
        <v>610</v>
      </c>
      <c r="D614" s="863" t="s">
        <v>611</v>
      </c>
      <c r="E614" s="835" t="s">
        <v>2150</v>
      </c>
      <c r="F614" s="863" t="s">
        <v>2151</v>
      </c>
      <c r="G614" s="835" t="s">
        <v>3092</v>
      </c>
      <c r="H614" s="835" t="s">
        <v>3093</v>
      </c>
      <c r="I614" s="849">
        <v>267.66000366210937</v>
      </c>
      <c r="J614" s="849">
        <v>17</v>
      </c>
      <c r="K614" s="850">
        <v>4550.27001953125</v>
      </c>
    </row>
    <row r="615" spans="1:11" ht="14.4" customHeight="1" x14ac:dyDescent="0.3">
      <c r="A615" s="831" t="s">
        <v>581</v>
      </c>
      <c r="B615" s="832" t="s">
        <v>582</v>
      </c>
      <c r="C615" s="835" t="s">
        <v>610</v>
      </c>
      <c r="D615" s="863" t="s">
        <v>611</v>
      </c>
      <c r="E615" s="835" t="s">
        <v>2150</v>
      </c>
      <c r="F615" s="863" t="s">
        <v>2151</v>
      </c>
      <c r="G615" s="835" t="s">
        <v>2300</v>
      </c>
      <c r="H615" s="835" t="s">
        <v>2301</v>
      </c>
      <c r="I615" s="849">
        <v>10.119999885559082</v>
      </c>
      <c r="J615" s="849">
        <v>12</v>
      </c>
      <c r="K615" s="850">
        <v>121.44000244140625</v>
      </c>
    </row>
    <row r="616" spans="1:11" ht="14.4" customHeight="1" x14ac:dyDescent="0.3">
      <c r="A616" s="831" t="s">
        <v>581</v>
      </c>
      <c r="B616" s="832" t="s">
        <v>582</v>
      </c>
      <c r="C616" s="835" t="s">
        <v>610</v>
      </c>
      <c r="D616" s="863" t="s">
        <v>611</v>
      </c>
      <c r="E616" s="835" t="s">
        <v>2150</v>
      </c>
      <c r="F616" s="863" t="s">
        <v>2151</v>
      </c>
      <c r="G616" s="835" t="s">
        <v>3094</v>
      </c>
      <c r="H616" s="835" t="s">
        <v>3095</v>
      </c>
      <c r="I616" s="849">
        <v>2.2275000214576721</v>
      </c>
      <c r="J616" s="849">
        <v>2120</v>
      </c>
      <c r="K616" s="850">
        <v>5083.43994140625</v>
      </c>
    </row>
    <row r="617" spans="1:11" ht="14.4" customHeight="1" x14ac:dyDescent="0.3">
      <c r="A617" s="831" t="s">
        <v>581</v>
      </c>
      <c r="B617" s="832" t="s">
        <v>582</v>
      </c>
      <c r="C617" s="835" t="s">
        <v>610</v>
      </c>
      <c r="D617" s="863" t="s">
        <v>611</v>
      </c>
      <c r="E617" s="835" t="s">
        <v>2180</v>
      </c>
      <c r="F617" s="863" t="s">
        <v>2181</v>
      </c>
      <c r="G617" s="835" t="s">
        <v>3096</v>
      </c>
      <c r="H617" s="835" t="s">
        <v>3097</v>
      </c>
      <c r="I617" s="849">
        <v>539.96002197265625</v>
      </c>
      <c r="J617" s="849">
        <v>1</v>
      </c>
      <c r="K617" s="850">
        <v>539.96002197265625</v>
      </c>
    </row>
    <row r="618" spans="1:11" ht="14.4" customHeight="1" x14ac:dyDescent="0.3">
      <c r="A618" s="831" t="s">
        <v>581</v>
      </c>
      <c r="B618" s="832" t="s">
        <v>582</v>
      </c>
      <c r="C618" s="835" t="s">
        <v>610</v>
      </c>
      <c r="D618" s="863" t="s">
        <v>611</v>
      </c>
      <c r="E618" s="835" t="s">
        <v>2180</v>
      </c>
      <c r="F618" s="863" t="s">
        <v>2181</v>
      </c>
      <c r="G618" s="835" t="s">
        <v>3098</v>
      </c>
      <c r="H618" s="835" t="s">
        <v>3099</v>
      </c>
      <c r="I618" s="849">
        <v>539.96002197265625</v>
      </c>
      <c r="J618" s="849">
        <v>1</v>
      </c>
      <c r="K618" s="850">
        <v>539.96002197265625</v>
      </c>
    </row>
    <row r="619" spans="1:11" ht="14.4" customHeight="1" x14ac:dyDescent="0.3">
      <c r="A619" s="831" t="s">
        <v>581</v>
      </c>
      <c r="B619" s="832" t="s">
        <v>582</v>
      </c>
      <c r="C619" s="835" t="s">
        <v>610</v>
      </c>
      <c r="D619" s="863" t="s">
        <v>611</v>
      </c>
      <c r="E619" s="835" t="s">
        <v>2180</v>
      </c>
      <c r="F619" s="863" t="s">
        <v>2181</v>
      </c>
      <c r="G619" s="835" t="s">
        <v>3100</v>
      </c>
      <c r="H619" s="835" t="s">
        <v>3101</v>
      </c>
      <c r="I619" s="849">
        <v>3884.699951171875</v>
      </c>
      <c r="J619" s="849">
        <v>5</v>
      </c>
      <c r="K619" s="850">
        <v>19423.5</v>
      </c>
    </row>
    <row r="620" spans="1:11" ht="14.4" customHeight="1" x14ac:dyDescent="0.3">
      <c r="A620" s="831" t="s">
        <v>581</v>
      </c>
      <c r="B620" s="832" t="s">
        <v>582</v>
      </c>
      <c r="C620" s="835" t="s">
        <v>610</v>
      </c>
      <c r="D620" s="863" t="s">
        <v>611</v>
      </c>
      <c r="E620" s="835" t="s">
        <v>2180</v>
      </c>
      <c r="F620" s="863" t="s">
        <v>2181</v>
      </c>
      <c r="G620" s="835" t="s">
        <v>3102</v>
      </c>
      <c r="H620" s="835" t="s">
        <v>3103</v>
      </c>
      <c r="I620" s="849">
        <v>2185</v>
      </c>
      <c r="J620" s="849">
        <v>50</v>
      </c>
      <c r="K620" s="850">
        <v>109250</v>
      </c>
    </row>
    <row r="621" spans="1:11" ht="14.4" customHeight="1" x14ac:dyDescent="0.3">
      <c r="A621" s="831" t="s">
        <v>581</v>
      </c>
      <c r="B621" s="832" t="s">
        <v>582</v>
      </c>
      <c r="C621" s="835" t="s">
        <v>610</v>
      </c>
      <c r="D621" s="863" t="s">
        <v>611</v>
      </c>
      <c r="E621" s="835" t="s">
        <v>2180</v>
      </c>
      <c r="F621" s="863" t="s">
        <v>2181</v>
      </c>
      <c r="G621" s="835" t="s">
        <v>3104</v>
      </c>
      <c r="H621" s="835" t="s">
        <v>3105</v>
      </c>
      <c r="I621" s="849">
        <v>1719.25</v>
      </c>
      <c r="J621" s="849">
        <v>20</v>
      </c>
      <c r="K621" s="850">
        <v>34385</v>
      </c>
    </row>
    <row r="622" spans="1:11" ht="14.4" customHeight="1" x14ac:dyDescent="0.3">
      <c r="A622" s="831" t="s">
        <v>581</v>
      </c>
      <c r="B622" s="832" t="s">
        <v>582</v>
      </c>
      <c r="C622" s="835" t="s">
        <v>610</v>
      </c>
      <c r="D622" s="863" t="s">
        <v>611</v>
      </c>
      <c r="E622" s="835" t="s">
        <v>2180</v>
      </c>
      <c r="F622" s="863" t="s">
        <v>2181</v>
      </c>
      <c r="G622" s="835" t="s">
        <v>3106</v>
      </c>
      <c r="H622" s="835" t="s">
        <v>3107</v>
      </c>
      <c r="I622" s="849">
        <v>1588</v>
      </c>
      <c r="J622" s="849">
        <v>10</v>
      </c>
      <c r="K622" s="850">
        <v>15880.009765625</v>
      </c>
    </row>
    <row r="623" spans="1:11" ht="14.4" customHeight="1" x14ac:dyDescent="0.3">
      <c r="A623" s="831" t="s">
        <v>581</v>
      </c>
      <c r="B623" s="832" t="s">
        <v>582</v>
      </c>
      <c r="C623" s="835" t="s">
        <v>610</v>
      </c>
      <c r="D623" s="863" t="s">
        <v>611</v>
      </c>
      <c r="E623" s="835" t="s">
        <v>2180</v>
      </c>
      <c r="F623" s="863" t="s">
        <v>2181</v>
      </c>
      <c r="G623" s="835" t="s">
        <v>3108</v>
      </c>
      <c r="H623" s="835" t="s">
        <v>3109</v>
      </c>
      <c r="I623" s="849">
        <v>3638.419921875</v>
      </c>
      <c r="J623" s="849">
        <v>3</v>
      </c>
      <c r="K623" s="850">
        <v>10915.25</v>
      </c>
    </row>
    <row r="624" spans="1:11" ht="14.4" customHeight="1" x14ac:dyDescent="0.3">
      <c r="A624" s="831" t="s">
        <v>581</v>
      </c>
      <c r="B624" s="832" t="s">
        <v>582</v>
      </c>
      <c r="C624" s="835" t="s">
        <v>610</v>
      </c>
      <c r="D624" s="863" t="s">
        <v>611</v>
      </c>
      <c r="E624" s="835" t="s">
        <v>2180</v>
      </c>
      <c r="F624" s="863" t="s">
        <v>2181</v>
      </c>
      <c r="G624" s="835" t="s">
        <v>3110</v>
      </c>
      <c r="H624" s="835" t="s">
        <v>3111</v>
      </c>
      <c r="I624" s="849">
        <v>575</v>
      </c>
      <c r="J624" s="849">
        <v>1</v>
      </c>
      <c r="K624" s="850">
        <v>575</v>
      </c>
    </row>
    <row r="625" spans="1:11" ht="14.4" customHeight="1" x14ac:dyDescent="0.3">
      <c r="A625" s="831" t="s">
        <v>581</v>
      </c>
      <c r="B625" s="832" t="s">
        <v>582</v>
      </c>
      <c r="C625" s="835" t="s">
        <v>610</v>
      </c>
      <c r="D625" s="863" t="s">
        <v>611</v>
      </c>
      <c r="E625" s="835" t="s">
        <v>2180</v>
      </c>
      <c r="F625" s="863" t="s">
        <v>2181</v>
      </c>
      <c r="G625" s="835" t="s">
        <v>3112</v>
      </c>
      <c r="H625" s="835" t="s">
        <v>3113</v>
      </c>
      <c r="I625" s="849">
        <v>805</v>
      </c>
      <c r="J625" s="849">
        <v>1</v>
      </c>
      <c r="K625" s="850">
        <v>805</v>
      </c>
    </row>
    <row r="626" spans="1:11" ht="14.4" customHeight="1" x14ac:dyDescent="0.3">
      <c r="A626" s="831" t="s">
        <v>581</v>
      </c>
      <c r="B626" s="832" t="s">
        <v>582</v>
      </c>
      <c r="C626" s="835" t="s">
        <v>610</v>
      </c>
      <c r="D626" s="863" t="s">
        <v>611</v>
      </c>
      <c r="E626" s="835" t="s">
        <v>2180</v>
      </c>
      <c r="F626" s="863" t="s">
        <v>2181</v>
      </c>
      <c r="G626" s="835" t="s">
        <v>3114</v>
      </c>
      <c r="H626" s="835" t="s">
        <v>3115</v>
      </c>
      <c r="I626" s="849">
        <v>2.9000000953674316</v>
      </c>
      <c r="J626" s="849">
        <v>200</v>
      </c>
      <c r="K626" s="850">
        <v>580</v>
      </c>
    </row>
    <row r="627" spans="1:11" ht="14.4" customHeight="1" x14ac:dyDescent="0.3">
      <c r="A627" s="831" t="s">
        <v>581</v>
      </c>
      <c r="B627" s="832" t="s">
        <v>582</v>
      </c>
      <c r="C627" s="835" t="s">
        <v>610</v>
      </c>
      <c r="D627" s="863" t="s">
        <v>611</v>
      </c>
      <c r="E627" s="835" t="s">
        <v>2180</v>
      </c>
      <c r="F627" s="863" t="s">
        <v>2181</v>
      </c>
      <c r="G627" s="835" t="s">
        <v>3116</v>
      </c>
      <c r="H627" s="835" t="s">
        <v>3117</v>
      </c>
      <c r="I627" s="849">
        <v>2.9000000953674316</v>
      </c>
      <c r="J627" s="849">
        <v>300</v>
      </c>
      <c r="K627" s="850">
        <v>870</v>
      </c>
    </row>
    <row r="628" spans="1:11" ht="14.4" customHeight="1" x14ac:dyDescent="0.3">
      <c r="A628" s="831" t="s">
        <v>581</v>
      </c>
      <c r="B628" s="832" t="s">
        <v>582</v>
      </c>
      <c r="C628" s="835" t="s">
        <v>610</v>
      </c>
      <c r="D628" s="863" t="s">
        <v>611</v>
      </c>
      <c r="E628" s="835" t="s">
        <v>2180</v>
      </c>
      <c r="F628" s="863" t="s">
        <v>2181</v>
      </c>
      <c r="G628" s="835" t="s">
        <v>2380</v>
      </c>
      <c r="H628" s="835" t="s">
        <v>2381</v>
      </c>
      <c r="I628" s="849">
        <v>2.9033334255218506</v>
      </c>
      <c r="J628" s="849">
        <v>600</v>
      </c>
      <c r="K628" s="850">
        <v>1742</v>
      </c>
    </row>
    <row r="629" spans="1:11" ht="14.4" customHeight="1" x14ac:dyDescent="0.3">
      <c r="A629" s="831" t="s">
        <v>581</v>
      </c>
      <c r="B629" s="832" t="s">
        <v>582</v>
      </c>
      <c r="C629" s="835" t="s">
        <v>610</v>
      </c>
      <c r="D629" s="863" t="s">
        <v>611</v>
      </c>
      <c r="E629" s="835" t="s">
        <v>2180</v>
      </c>
      <c r="F629" s="863" t="s">
        <v>2181</v>
      </c>
      <c r="G629" s="835" t="s">
        <v>3118</v>
      </c>
      <c r="H629" s="835" t="s">
        <v>3119</v>
      </c>
      <c r="I629" s="849">
        <v>1936</v>
      </c>
      <c r="J629" s="849">
        <v>1</v>
      </c>
      <c r="K629" s="850">
        <v>1936</v>
      </c>
    </row>
    <row r="630" spans="1:11" ht="14.4" customHeight="1" x14ac:dyDescent="0.3">
      <c r="A630" s="831" t="s">
        <v>581</v>
      </c>
      <c r="B630" s="832" t="s">
        <v>582</v>
      </c>
      <c r="C630" s="835" t="s">
        <v>610</v>
      </c>
      <c r="D630" s="863" t="s">
        <v>611</v>
      </c>
      <c r="E630" s="835" t="s">
        <v>2180</v>
      </c>
      <c r="F630" s="863" t="s">
        <v>2181</v>
      </c>
      <c r="G630" s="835" t="s">
        <v>3120</v>
      </c>
      <c r="H630" s="835" t="s">
        <v>3121</v>
      </c>
      <c r="I630" s="849">
        <v>1210</v>
      </c>
      <c r="J630" s="849">
        <v>30</v>
      </c>
      <c r="K630" s="850">
        <v>36300</v>
      </c>
    </row>
    <row r="631" spans="1:11" ht="14.4" customHeight="1" x14ac:dyDescent="0.3">
      <c r="A631" s="831" t="s">
        <v>581</v>
      </c>
      <c r="B631" s="832" t="s">
        <v>582</v>
      </c>
      <c r="C631" s="835" t="s">
        <v>610</v>
      </c>
      <c r="D631" s="863" t="s">
        <v>611</v>
      </c>
      <c r="E631" s="835" t="s">
        <v>2180</v>
      </c>
      <c r="F631" s="863" t="s">
        <v>2181</v>
      </c>
      <c r="G631" s="835" t="s">
        <v>3122</v>
      </c>
      <c r="H631" s="835" t="s">
        <v>3123</v>
      </c>
      <c r="I631" s="849">
        <v>8.4700002670288086</v>
      </c>
      <c r="J631" s="849">
        <v>200</v>
      </c>
      <c r="K631" s="850">
        <v>1694</v>
      </c>
    </row>
    <row r="632" spans="1:11" ht="14.4" customHeight="1" x14ac:dyDescent="0.3">
      <c r="A632" s="831" t="s">
        <v>581</v>
      </c>
      <c r="B632" s="832" t="s">
        <v>582</v>
      </c>
      <c r="C632" s="835" t="s">
        <v>610</v>
      </c>
      <c r="D632" s="863" t="s">
        <v>611</v>
      </c>
      <c r="E632" s="835" t="s">
        <v>2180</v>
      </c>
      <c r="F632" s="863" t="s">
        <v>2181</v>
      </c>
      <c r="G632" s="835" t="s">
        <v>3124</v>
      </c>
      <c r="H632" s="835" t="s">
        <v>3125</v>
      </c>
      <c r="I632" s="849">
        <v>17.299999237060547</v>
      </c>
      <c r="J632" s="849">
        <v>200</v>
      </c>
      <c r="K632" s="850">
        <v>3460.60009765625</v>
      </c>
    </row>
    <row r="633" spans="1:11" ht="14.4" customHeight="1" x14ac:dyDescent="0.3">
      <c r="A633" s="831" t="s">
        <v>581</v>
      </c>
      <c r="B633" s="832" t="s">
        <v>582</v>
      </c>
      <c r="C633" s="835" t="s">
        <v>610</v>
      </c>
      <c r="D633" s="863" t="s">
        <v>611</v>
      </c>
      <c r="E633" s="835" t="s">
        <v>2180</v>
      </c>
      <c r="F633" s="863" t="s">
        <v>2181</v>
      </c>
      <c r="G633" s="835" t="s">
        <v>3126</v>
      </c>
      <c r="H633" s="835" t="s">
        <v>3127</v>
      </c>
      <c r="I633" s="849">
        <v>4840</v>
      </c>
      <c r="J633" s="849">
        <v>18</v>
      </c>
      <c r="K633" s="850">
        <v>87120</v>
      </c>
    </row>
    <row r="634" spans="1:11" ht="14.4" customHeight="1" x14ac:dyDescent="0.3">
      <c r="A634" s="831" t="s">
        <v>581</v>
      </c>
      <c r="B634" s="832" t="s">
        <v>582</v>
      </c>
      <c r="C634" s="835" t="s">
        <v>610</v>
      </c>
      <c r="D634" s="863" t="s">
        <v>611</v>
      </c>
      <c r="E634" s="835" t="s">
        <v>2180</v>
      </c>
      <c r="F634" s="863" t="s">
        <v>2181</v>
      </c>
      <c r="G634" s="835" t="s">
        <v>3128</v>
      </c>
      <c r="H634" s="835" t="s">
        <v>3129</v>
      </c>
      <c r="I634" s="849">
        <v>4991.25</v>
      </c>
      <c r="J634" s="849">
        <v>2</v>
      </c>
      <c r="K634" s="850">
        <v>9982.5</v>
      </c>
    </row>
    <row r="635" spans="1:11" ht="14.4" customHeight="1" x14ac:dyDescent="0.3">
      <c r="A635" s="831" t="s">
        <v>581</v>
      </c>
      <c r="B635" s="832" t="s">
        <v>582</v>
      </c>
      <c r="C635" s="835" t="s">
        <v>610</v>
      </c>
      <c r="D635" s="863" t="s">
        <v>611</v>
      </c>
      <c r="E635" s="835" t="s">
        <v>2180</v>
      </c>
      <c r="F635" s="863" t="s">
        <v>2181</v>
      </c>
      <c r="G635" s="835" t="s">
        <v>3130</v>
      </c>
      <c r="H635" s="835" t="s">
        <v>3131</v>
      </c>
      <c r="I635" s="849">
        <v>6582.39990234375</v>
      </c>
      <c r="J635" s="849">
        <v>1</v>
      </c>
      <c r="K635" s="850">
        <v>6582.39990234375</v>
      </c>
    </row>
    <row r="636" spans="1:11" ht="14.4" customHeight="1" x14ac:dyDescent="0.3">
      <c r="A636" s="831" t="s">
        <v>581</v>
      </c>
      <c r="B636" s="832" t="s">
        <v>582</v>
      </c>
      <c r="C636" s="835" t="s">
        <v>610</v>
      </c>
      <c r="D636" s="863" t="s">
        <v>611</v>
      </c>
      <c r="E636" s="835" t="s">
        <v>2180</v>
      </c>
      <c r="F636" s="863" t="s">
        <v>2181</v>
      </c>
      <c r="G636" s="835" t="s">
        <v>3132</v>
      </c>
      <c r="H636" s="835" t="s">
        <v>3133</v>
      </c>
      <c r="I636" s="849">
        <v>2904</v>
      </c>
      <c r="J636" s="849">
        <v>15</v>
      </c>
      <c r="K636" s="850">
        <v>43560</v>
      </c>
    </row>
    <row r="637" spans="1:11" ht="14.4" customHeight="1" x14ac:dyDescent="0.3">
      <c r="A637" s="831" t="s">
        <v>581</v>
      </c>
      <c r="B637" s="832" t="s">
        <v>582</v>
      </c>
      <c r="C637" s="835" t="s">
        <v>610</v>
      </c>
      <c r="D637" s="863" t="s">
        <v>611</v>
      </c>
      <c r="E637" s="835" t="s">
        <v>2180</v>
      </c>
      <c r="F637" s="863" t="s">
        <v>2181</v>
      </c>
      <c r="G637" s="835" t="s">
        <v>3134</v>
      </c>
      <c r="H637" s="835" t="s">
        <v>3135</v>
      </c>
      <c r="I637" s="849">
        <v>2904</v>
      </c>
      <c r="J637" s="849">
        <v>10</v>
      </c>
      <c r="K637" s="850">
        <v>29040</v>
      </c>
    </row>
    <row r="638" spans="1:11" ht="14.4" customHeight="1" x14ac:dyDescent="0.3">
      <c r="A638" s="831" t="s">
        <v>581</v>
      </c>
      <c r="B638" s="832" t="s">
        <v>582</v>
      </c>
      <c r="C638" s="835" t="s">
        <v>610</v>
      </c>
      <c r="D638" s="863" t="s">
        <v>611</v>
      </c>
      <c r="E638" s="835" t="s">
        <v>2180</v>
      </c>
      <c r="F638" s="863" t="s">
        <v>2181</v>
      </c>
      <c r="G638" s="835" t="s">
        <v>3136</v>
      </c>
      <c r="H638" s="835" t="s">
        <v>3137</v>
      </c>
      <c r="I638" s="849">
        <v>4604.58984375</v>
      </c>
      <c r="J638" s="849">
        <v>3</v>
      </c>
      <c r="K638" s="850">
        <v>13813.7802734375</v>
      </c>
    </row>
    <row r="639" spans="1:11" ht="14.4" customHeight="1" x14ac:dyDescent="0.3">
      <c r="A639" s="831" t="s">
        <v>581</v>
      </c>
      <c r="B639" s="832" t="s">
        <v>582</v>
      </c>
      <c r="C639" s="835" t="s">
        <v>610</v>
      </c>
      <c r="D639" s="863" t="s">
        <v>611</v>
      </c>
      <c r="E639" s="835" t="s">
        <v>2180</v>
      </c>
      <c r="F639" s="863" t="s">
        <v>2181</v>
      </c>
      <c r="G639" s="835" t="s">
        <v>3138</v>
      </c>
      <c r="H639" s="835" t="s">
        <v>3139</v>
      </c>
      <c r="I639" s="849">
        <v>4356</v>
      </c>
      <c r="J639" s="849">
        <v>3</v>
      </c>
      <c r="K639" s="850">
        <v>13068</v>
      </c>
    </row>
    <row r="640" spans="1:11" ht="14.4" customHeight="1" x14ac:dyDescent="0.3">
      <c r="A640" s="831" t="s">
        <v>581</v>
      </c>
      <c r="B640" s="832" t="s">
        <v>582</v>
      </c>
      <c r="C640" s="835" t="s">
        <v>610</v>
      </c>
      <c r="D640" s="863" t="s">
        <v>611</v>
      </c>
      <c r="E640" s="835" t="s">
        <v>2180</v>
      </c>
      <c r="F640" s="863" t="s">
        <v>2181</v>
      </c>
      <c r="G640" s="835" t="s">
        <v>3140</v>
      </c>
      <c r="H640" s="835" t="s">
        <v>3141</v>
      </c>
      <c r="I640" s="849">
        <v>2904</v>
      </c>
      <c r="J640" s="849">
        <v>10</v>
      </c>
      <c r="K640" s="850">
        <v>29040</v>
      </c>
    </row>
    <row r="641" spans="1:11" ht="14.4" customHeight="1" x14ac:dyDescent="0.3">
      <c r="A641" s="831" t="s">
        <v>581</v>
      </c>
      <c r="B641" s="832" t="s">
        <v>582</v>
      </c>
      <c r="C641" s="835" t="s">
        <v>610</v>
      </c>
      <c r="D641" s="863" t="s">
        <v>611</v>
      </c>
      <c r="E641" s="835" t="s">
        <v>2180</v>
      </c>
      <c r="F641" s="863" t="s">
        <v>2181</v>
      </c>
      <c r="G641" s="835" t="s">
        <v>3142</v>
      </c>
      <c r="H641" s="835" t="s">
        <v>3143</v>
      </c>
      <c r="I641" s="849">
        <v>3206.5</v>
      </c>
      <c r="J641" s="849">
        <v>2</v>
      </c>
      <c r="K641" s="850">
        <v>6413</v>
      </c>
    </row>
    <row r="642" spans="1:11" ht="14.4" customHeight="1" x14ac:dyDescent="0.3">
      <c r="A642" s="831" t="s">
        <v>581</v>
      </c>
      <c r="B642" s="832" t="s">
        <v>582</v>
      </c>
      <c r="C642" s="835" t="s">
        <v>610</v>
      </c>
      <c r="D642" s="863" t="s">
        <v>611</v>
      </c>
      <c r="E642" s="835" t="s">
        <v>2180</v>
      </c>
      <c r="F642" s="863" t="s">
        <v>2181</v>
      </c>
      <c r="G642" s="835" t="s">
        <v>3144</v>
      </c>
      <c r="H642" s="835" t="s">
        <v>3145</v>
      </c>
      <c r="I642" s="849">
        <v>3960.330078125</v>
      </c>
      <c r="J642" s="849">
        <v>2</v>
      </c>
      <c r="K642" s="850">
        <v>7920.66015625</v>
      </c>
    </row>
    <row r="643" spans="1:11" ht="14.4" customHeight="1" x14ac:dyDescent="0.3">
      <c r="A643" s="831" t="s">
        <v>581</v>
      </c>
      <c r="B643" s="832" t="s">
        <v>582</v>
      </c>
      <c r="C643" s="835" t="s">
        <v>610</v>
      </c>
      <c r="D643" s="863" t="s">
        <v>611</v>
      </c>
      <c r="E643" s="835" t="s">
        <v>2180</v>
      </c>
      <c r="F643" s="863" t="s">
        <v>2181</v>
      </c>
      <c r="G643" s="835" t="s">
        <v>3146</v>
      </c>
      <c r="H643" s="835" t="s">
        <v>3147</v>
      </c>
      <c r="I643" s="849">
        <v>1815</v>
      </c>
      <c r="J643" s="849">
        <v>5</v>
      </c>
      <c r="K643" s="850">
        <v>9075</v>
      </c>
    </row>
    <row r="644" spans="1:11" ht="14.4" customHeight="1" x14ac:dyDescent="0.3">
      <c r="A644" s="831" t="s">
        <v>581</v>
      </c>
      <c r="B644" s="832" t="s">
        <v>582</v>
      </c>
      <c r="C644" s="835" t="s">
        <v>610</v>
      </c>
      <c r="D644" s="863" t="s">
        <v>611</v>
      </c>
      <c r="E644" s="835" t="s">
        <v>2180</v>
      </c>
      <c r="F644" s="863" t="s">
        <v>2181</v>
      </c>
      <c r="G644" s="835" t="s">
        <v>3148</v>
      </c>
      <c r="H644" s="835" t="s">
        <v>3149</v>
      </c>
      <c r="I644" s="849">
        <v>15730</v>
      </c>
      <c r="J644" s="849">
        <v>5</v>
      </c>
      <c r="K644" s="850">
        <v>78650</v>
      </c>
    </row>
    <row r="645" spans="1:11" ht="14.4" customHeight="1" x14ac:dyDescent="0.3">
      <c r="A645" s="831" t="s">
        <v>581</v>
      </c>
      <c r="B645" s="832" t="s">
        <v>582</v>
      </c>
      <c r="C645" s="835" t="s">
        <v>610</v>
      </c>
      <c r="D645" s="863" t="s">
        <v>611</v>
      </c>
      <c r="E645" s="835" t="s">
        <v>2180</v>
      </c>
      <c r="F645" s="863" t="s">
        <v>2181</v>
      </c>
      <c r="G645" s="835" t="s">
        <v>3150</v>
      </c>
      <c r="H645" s="835" t="s">
        <v>3151</v>
      </c>
      <c r="I645" s="849">
        <v>665.5</v>
      </c>
      <c r="J645" s="849">
        <v>5</v>
      </c>
      <c r="K645" s="850">
        <v>3327.5</v>
      </c>
    </row>
    <row r="646" spans="1:11" ht="14.4" customHeight="1" x14ac:dyDescent="0.3">
      <c r="A646" s="831" t="s">
        <v>581</v>
      </c>
      <c r="B646" s="832" t="s">
        <v>582</v>
      </c>
      <c r="C646" s="835" t="s">
        <v>610</v>
      </c>
      <c r="D646" s="863" t="s">
        <v>611</v>
      </c>
      <c r="E646" s="835" t="s">
        <v>2180</v>
      </c>
      <c r="F646" s="863" t="s">
        <v>2181</v>
      </c>
      <c r="G646" s="835" t="s">
        <v>3152</v>
      </c>
      <c r="H646" s="835" t="s">
        <v>3153</v>
      </c>
      <c r="I646" s="849">
        <v>665.5</v>
      </c>
      <c r="J646" s="849">
        <v>15</v>
      </c>
      <c r="K646" s="850">
        <v>9982.5</v>
      </c>
    </row>
    <row r="647" spans="1:11" ht="14.4" customHeight="1" x14ac:dyDescent="0.3">
      <c r="A647" s="831" t="s">
        <v>581</v>
      </c>
      <c r="B647" s="832" t="s">
        <v>582</v>
      </c>
      <c r="C647" s="835" t="s">
        <v>610</v>
      </c>
      <c r="D647" s="863" t="s">
        <v>611</v>
      </c>
      <c r="E647" s="835" t="s">
        <v>2180</v>
      </c>
      <c r="F647" s="863" t="s">
        <v>2181</v>
      </c>
      <c r="G647" s="835" t="s">
        <v>3154</v>
      </c>
      <c r="H647" s="835" t="s">
        <v>3155</v>
      </c>
      <c r="I647" s="849">
        <v>4.9699997901916504</v>
      </c>
      <c r="J647" s="849">
        <v>85</v>
      </c>
      <c r="K647" s="850">
        <v>422.44999694824219</v>
      </c>
    </row>
    <row r="648" spans="1:11" ht="14.4" customHeight="1" x14ac:dyDescent="0.3">
      <c r="A648" s="831" t="s">
        <v>581</v>
      </c>
      <c r="B648" s="832" t="s">
        <v>582</v>
      </c>
      <c r="C648" s="835" t="s">
        <v>610</v>
      </c>
      <c r="D648" s="863" t="s">
        <v>611</v>
      </c>
      <c r="E648" s="835" t="s">
        <v>2180</v>
      </c>
      <c r="F648" s="863" t="s">
        <v>2181</v>
      </c>
      <c r="G648" s="835" t="s">
        <v>2392</v>
      </c>
      <c r="H648" s="835" t="s">
        <v>2393</v>
      </c>
      <c r="I648" s="849">
        <v>3.1400001049041748</v>
      </c>
      <c r="J648" s="849">
        <v>100</v>
      </c>
      <c r="K648" s="850">
        <v>314</v>
      </c>
    </row>
    <row r="649" spans="1:11" ht="14.4" customHeight="1" x14ac:dyDescent="0.3">
      <c r="A649" s="831" t="s">
        <v>581</v>
      </c>
      <c r="B649" s="832" t="s">
        <v>582</v>
      </c>
      <c r="C649" s="835" t="s">
        <v>610</v>
      </c>
      <c r="D649" s="863" t="s">
        <v>611</v>
      </c>
      <c r="E649" s="835" t="s">
        <v>2180</v>
      </c>
      <c r="F649" s="863" t="s">
        <v>2181</v>
      </c>
      <c r="G649" s="835" t="s">
        <v>3156</v>
      </c>
      <c r="H649" s="835" t="s">
        <v>3157</v>
      </c>
      <c r="I649" s="849">
        <v>34</v>
      </c>
      <c r="J649" s="849">
        <v>290</v>
      </c>
      <c r="K649" s="850">
        <v>9860.5498046875</v>
      </c>
    </row>
    <row r="650" spans="1:11" ht="14.4" customHeight="1" x14ac:dyDescent="0.3">
      <c r="A650" s="831" t="s">
        <v>581</v>
      </c>
      <c r="B650" s="832" t="s">
        <v>582</v>
      </c>
      <c r="C650" s="835" t="s">
        <v>610</v>
      </c>
      <c r="D650" s="863" t="s">
        <v>611</v>
      </c>
      <c r="E650" s="835" t="s">
        <v>2180</v>
      </c>
      <c r="F650" s="863" t="s">
        <v>2181</v>
      </c>
      <c r="G650" s="835" t="s">
        <v>3158</v>
      </c>
      <c r="H650" s="835" t="s">
        <v>3159</v>
      </c>
      <c r="I650" s="849">
        <v>0.11999999731779099</v>
      </c>
      <c r="J650" s="849">
        <v>50</v>
      </c>
      <c r="K650" s="850">
        <v>6.0500001907348633</v>
      </c>
    </row>
    <row r="651" spans="1:11" ht="14.4" customHeight="1" x14ac:dyDescent="0.3">
      <c r="A651" s="831" t="s">
        <v>581</v>
      </c>
      <c r="B651" s="832" t="s">
        <v>582</v>
      </c>
      <c r="C651" s="835" t="s">
        <v>610</v>
      </c>
      <c r="D651" s="863" t="s">
        <v>611</v>
      </c>
      <c r="E651" s="835" t="s">
        <v>2180</v>
      </c>
      <c r="F651" s="863" t="s">
        <v>2181</v>
      </c>
      <c r="G651" s="835" t="s">
        <v>3160</v>
      </c>
      <c r="H651" s="835" t="s">
        <v>3161</v>
      </c>
      <c r="I651" s="849">
        <v>0.11999999731779099</v>
      </c>
      <c r="J651" s="849">
        <v>10</v>
      </c>
      <c r="K651" s="850">
        <v>1.2100000381469727</v>
      </c>
    </row>
    <row r="652" spans="1:11" ht="14.4" customHeight="1" x14ac:dyDescent="0.3">
      <c r="A652" s="831" t="s">
        <v>581</v>
      </c>
      <c r="B652" s="832" t="s">
        <v>582</v>
      </c>
      <c r="C652" s="835" t="s">
        <v>610</v>
      </c>
      <c r="D652" s="863" t="s">
        <v>611</v>
      </c>
      <c r="E652" s="835" t="s">
        <v>2180</v>
      </c>
      <c r="F652" s="863" t="s">
        <v>2181</v>
      </c>
      <c r="G652" s="835" t="s">
        <v>3162</v>
      </c>
      <c r="H652" s="835" t="s">
        <v>3163</v>
      </c>
      <c r="I652" s="849">
        <v>1512.5</v>
      </c>
      <c r="J652" s="849">
        <v>30</v>
      </c>
      <c r="K652" s="850">
        <v>45375</v>
      </c>
    </row>
    <row r="653" spans="1:11" ht="14.4" customHeight="1" x14ac:dyDescent="0.3">
      <c r="A653" s="831" t="s">
        <v>581</v>
      </c>
      <c r="B653" s="832" t="s">
        <v>582</v>
      </c>
      <c r="C653" s="835" t="s">
        <v>610</v>
      </c>
      <c r="D653" s="863" t="s">
        <v>611</v>
      </c>
      <c r="E653" s="835" t="s">
        <v>2180</v>
      </c>
      <c r="F653" s="863" t="s">
        <v>2181</v>
      </c>
      <c r="G653" s="835" t="s">
        <v>3164</v>
      </c>
      <c r="H653" s="835" t="s">
        <v>3165</v>
      </c>
      <c r="I653" s="849">
        <v>997.03997802734375</v>
      </c>
      <c r="J653" s="849">
        <v>5</v>
      </c>
      <c r="K653" s="850">
        <v>4985.2001953125</v>
      </c>
    </row>
    <row r="654" spans="1:11" ht="14.4" customHeight="1" x14ac:dyDescent="0.3">
      <c r="A654" s="831" t="s">
        <v>581</v>
      </c>
      <c r="B654" s="832" t="s">
        <v>582</v>
      </c>
      <c r="C654" s="835" t="s">
        <v>610</v>
      </c>
      <c r="D654" s="863" t="s">
        <v>611</v>
      </c>
      <c r="E654" s="835" t="s">
        <v>2180</v>
      </c>
      <c r="F654" s="863" t="s">
        <v>2181</v>
      </c>
      <c r="G654" s="835" t="s">
        <v>3166</v>
      </c>
      <c r="H654" s="835" t="s">
        <v>3167</v>
      </c>
      <c r="I654" s="849">
        <v>707.2449951171875</v>
      </c>
      <c r="J654" s="849">
        <v>9</v>
      </c>
      <c r="K654" s="850">
        <v>6352.5</v>
      </c>
    </row>
    <row r="655" spans="1:11" ht="14.4" customHeight="1" x14ac:dyDescent="0.3">
      <c r="A655" s="831" t="s">
        <v>581</v>
      </c>
      <c r="B655" s="832" t="s">
        <v>582</v>
      </c>
      <c r="C655" s="835" t="s">
        <v>610</v>
      </c>
      <c r="D655" s="863" t="s">
        <v>611</v>
      </c>
      <c r="E655" s="835" t="s">
        <v>2180</v>
      </c>
      <c r="F655" s="863" t="s">
        <v>2181</v>
      </c>
      <c r="G655" s="835" t="s">
        <v>3168</v>
      </c>
      <c r="H655" s="835" t="s">
        <v>3169</v>
      </c>
      <c r="I655" s="849">
        <v>1160.4000244140625</v>
      </c>
      <c r="J655" s="849">
        <v>5</v>
      </c>
      <c r="K655" s="850">
        <v>5802</v>
      </c>
    </row>
    <row r="656" spans="1:11" ht="14.4" customHeight="1" x14ac:dyDescent="0.3">
      <c r="A656" s="831" t="s">
        <v>581</v>
      </c>
      <c r="B656" s="832" t="s">
        <v>582</v>
      </c>
      <c r="C656" s="835" t="s">
        <v>610</v>
      </c>
      <c r="D656" s="863" t="s">
        <v>611</v>
      </c>
      <c r="E656" s="835" t="s">
        <v>2180</v>
      </c>
      <c r="F656" s="863" t="s">
        <v>2181</v>
      </c>
      <c r="G656" s="835" t="s">
        <v>3170</v>
      </c>
      <c r="H656" s="835" t="s">
        <v>3171</v>
      </c>
      <c r="I656" s="849">
        <v>1303.8499755859375</v>
      </c>
      <c r="J656" s="849">
        <v>20</v>
      </c>
      <c r="K656" s="850">
        <v>26076.9609375</v>
      </c>
    </row>
    <row r="657" spans="1:11" ht="14.4" customHeight="1" x14ac:dyDescent="0.3">
      <c r="A657" s="831" t="s">
        <v>581</v>
      </c>
      <c r="B657" s="832" t="s">
        <v>582</v>
      </c>
      <c r="C657" s="835" t="s">
        <v>610</v>
      </c>
      <c r="D657" s="863" t="s">
        <v>611</v>
      </c>
      <c r="E657" s="835" t="s">
        <v>2180</v>
      </c>
      <c r="F657" s="863" t="s">
        <v>2181</v>
      </c>
      <c r="G657" s="835" t="s">
        <v>3172</v>
      </c>
      <c r="H657" s="835" t="s">
        <v>3173</v>
      </c>
      <c r="I657" s="849">
        <v>980.52001953125</v>
      </c>
      <c r="J657" s="849">
        <v>12</v>
      </c>
      <c r="K657" s="850">
        <v>11766.2802734375</v>
      </c>
    </row>
    <row r="658" spans="1:11" ht="14.4" customHeight="1" x14ac:dyDescent="0.3">
      <c r="A658" s="831" t="s">
        <v>581</v>
      </c>
      <c r="B658" s="832" t="s">
        <v>582</v>
      </c>
      <c r="C658" s="835" t="s">
        <v>610</v>
      </c>
      <c r="D658" s="863" t="s">
        <v>611</v>
      </c>
      <c r="E658" s="835" t="s">
        <v>2180</v>
      </c>
      <c r="F658" s="863" t="s">
        <v>2181</v>
      </c>
      <c r="G658" s="835" t="s">
        <v>2204</v>
      </c>
      <c r="H658" s="835" t="s">
        <v>2205</v>
      </c>
      <c r="I658" s="849">
        <v>11.739999771118164</v>
      </c>
      <c r="J658" s="849">
        <v>30</v>
      </c>
      <c r="K658" s="850">
        <v>352.20001220703125</v>
      </c>
    </row>
    <row r="659" spans="1:11" ht="14.4" customHeight="1" x14ac:dyDescent="0.3">
      <c r="A659" s="831" t="s">
        <v>581</v>
      </c>
      <c r="B659" s="832" t="s">
        <v>582</v>
      </c>
      <c r="C659" s="835" t="s">
        <v>610</v>
      </c>
      <c r="D659" s="863" t="s">
        <v>611</v>
      </c>
      <c r="E659" s="835" t="s">
        <v>2180</v>
      </c>
      <c r="F659" s="863" t="s">
        <v>2181</v>
      </c>
      <c r="G659" s="835" t="s">
        <v>3174</v>
      </c>
      <c r="H659" s="835" t="s">
        <v>3175</v>
      </c>
      <c r="I659" s="849">
        <v>79.610000610351563</v>
      </c>
      <c r="J659" s="849">
        <v>5</v>
      </c>
      <c r="K659" s="850">
        <v>398.07000732421875</v>
      </c>
    </row>
    <row r="660" spans="1:11" ht="14.4" customHeight="1" x14ac:dyDescent="0.3">
      <c r="A660" s="831" t="s">
        <v>581</v>
      </c>
      <c r="B660" s="832" t="s">
        <v>582</v>
      </c>
      <c r="C660" s="835" t="s">
        <v>610</v>
      </c>
      <c r="D660" s="863" t="s">
        <v>611</v>
      </c>
      <c r="E660" s="835" t="s">
        <v>2180</v>
      </c>
      <c r="F660" s="863" t="s">
        <v>2181</v>
      </c>
      <c r="G660" s="835" t="s">
        <v>3176</v>
      </c>
      <c r="H660" s="835" t="s">
        <v>3177</v>
      </c>
      <c r="I660" s="849">
        <v>547.4000244140625</v>
      </c>
      <c r="J660" s="849">
        <v>20</v>
      </c>
      <c r="K660" s="850">
        <v>10948.080078125</v>
      </c>
    </row>
    <row r="661" spans="1:11" ht="14.4" customHeight="1" x14ac:dyDescent="0.3">
      <c r="A661" s="831" t="s">
        <v>581</v>
      </c>
      <c r="B661" s="832" t="s">
        <v>582</v>
      </c>
      <c r="C661" s="835" t="s">
        <v>610</v>
      </c>
      <c r="D661" s="863" t="s">
        <v>611</v>
      </c>
      <c r="E661" s="835" t="s">
        <v>2180</v>
      </c>
      <c r="F661" s="863" t="s">
        <v>2181</v>
      </c>
      <c r="G661" s="835" t="s">
        <v>3178</v>
      </c>
      <c r="H661" s="835" t="s">
        <v>3179</v>
      </c>
      <c r="I661" s="849">
        <v>1200.9300537109375</v>
      </c>
      <c r="J661" s="849">
        <v>72</v>
      </c>
      <c r="K661" s="850">
        <v>86466.59765625</v>
      </c>
    </row>
    <row r="662" spans="1:11" ht="14.4" customHeight="1" x14ac:dyDescent="0.3">
      <c r="A662" s="831" t="s">
        <v>581</v>
      </c>
      <c r="B662" s="832" t="s">
        <v>582</v>
      </c>
      <c r="C662" s="835" t="s">
        <v>610</v>
      </c>
      <c r="D662" s="863" t="s">
        <v>611</v>
      </c>
      <c r="E662" s="835" t="s">
        <v>2180</v>
      </c>
      <c r="F662" s="863" t="s">
        <v>2181</v>
      </c>
      <c r="G662" s="835" t="s">
        <v>3180</v>
      </c>
      <c r="H662" s="835" t="s">
        <v>3181</v>
      </c>
      <c r="I662" s="849">
        <v>37.509998321533203</v>
      </c>
      <c r="J662" s="849">
        <v>100</v>
      </c>
      <c r="K662" s="850">
        <v>3751</v>
      </c>
    </row>
    <row r="663" spans="1:11" ht="14.4" customHeight="1" x14ac:dyDescent="0.3">
      <c r="A663" s="831" t="s">
        <v>581</v>
      </c>
      <c r="B663" s="832" t="s">
        <v>582</v>
      </c>
      <c r="C663" s="835" t="s">
        <v>610</v>
      </c>
      <c r="D663" s="863" t="s">
        <v>611</v>
      </c>
      <c r="E663" s="835" t="s">
        <v>2180</v>
      </c>
      <c r="F663" s="863" t="s">
        <v>2181</v>
      </c>
      <c r="G663" s="835" t="s">
        <v>2220</v>
      </c>
      <c r="H663" s="835" t="s">
        <v>2221</v>
      </c>
      <c r="I663" s="849">
        <v>1.0900000333786011</v>
      </c>
      <c r="J663" s="849">
        <v>100</v>
      </c>
      <c r="K663" s="850">
        <v>109</v>
      </c>
    </row>
    <row r="664" spans="1:11" ht="14.4" customHeight="1" x14ac:dyDescent="0.3">
      <c r="A664" s="831" t="s">
        <v>581</v>
      </c>
      <c r="B664" s="832" t="s">
        <v>582</v>
      </c>
      <c r="C664" s="835" t="s">
        <v>610</v>
      </c>
      <c r="D664" s="863" t="s">
        <v>611</v>
      </c>
      <c r="E664" s="835" t="s">
        <v>2180</v>
      </c>
      <c r="F664" s="863" t="s">
        <v>2181</v>
      </c>
      <c r="G664" s="835" t="s">
        <v>2348</v>
      </c>
      <c r="H664" s="835" t="s">
        <v>2349</v>
      </c>
      <c r="I664" s="849">
        <v>1.6799999475479126</v>
      </c>
      <c r="J664" s="849">
        <v>100</v>
      </c>
      <c r="K664" s="850">
        <v>168</v>
      </c>
    </row>
    <row r="665" spans="1:11" ht="14.4" customHeight="1" x14ac:dyDescent="0.3">
      <c r="A665" s="831" t="s">
        <v>581</v>
      </c>
      <c r="B665" s="832" t="s">
        <v>582</v>
      </c>
      <c r="C665" s="835" t="s">
        <v>610</v>
      </c>
      <c r="D665" s="863" t="s">
        <v>611</v>
      </c>
      <c r="E665" s="835" t="s">
        <v>2180</v>
      </c>
      <c r="F665" s="863" t="s">
        <v>2181</v>
      </c>
      <c r="G665" s="835" t="s">
        <v>2222</v>
      </c>
      <c r="H665" s="835" t="s">
        <v>2223</v>
      </c>
      <c r="I665" s="849">
        <v>0.67000001668930054</v>
      </c>
      <c r="J665" s="849">
        <v>100</v>
      </c>
      <c r="K665" s="850">
        <v>67</v>
      </c>
    </row>
    <row r="666" spans="1:11" ht="14.4" customHeight="1" x14ac:dyDescent="0.3">
      <c r="A666" s="831" t="s">
        <v>581</v>
      </c>
      <c r="B666" s="832" t="s">
        <v>582</v>
      </c>
      <c r="C666" s="835" t="s">
        <v>610</v>
      </c>
      <c r="D666" s="863" t="s">
        <v>611</v>
      </c>
      <c r="E666" s="835" t="s">
        <v>2180</v>
      </c>
      <c r="F666" s="863" t="s">
        <v>2181</v>
      </c>
      <c r="G666" s="835" t="s">
        <v>3182</v>
      </c>
      <c r="H666" s="835" t="s">
        <v>3183</v>
      </c>
      <c r="I666" s="849">
        <v>0.11999999731779099</v>
      </c>
      <c r="J666" s="849">
        <v>10</v>
      </c>
      <c r="K666" s="850">
        <v>1.2100000381469727</v>
      </c>
    </row>
    <row r="667" spans="1:11" ht="14.4" customHeight="1" x14ac:dyDescent="0.3">
      <c r="A667" s="831" t="s">
        <v>581</v>
      </c>
      <c r="B667" s="832" t="s">
        <v>582</v>
      </c>
      <c r="C667" s="835" t="s">
        <v>610</v>
      </c>
      <c r="D667" s="863" t="s">
        <v>611</v>
      </c>
      <c r="E667" s="835" t="s">
        <v>2180</v>
      </c>
      <c r="F667" s="863" t="s">
        <v>2181</v>
      </c>
      <c r="G667" s="835" t="s">
        <v>3184</v>
      </c>
      <c r="H667" s="835" t="s">
        <v>3185</v>
      </c>
      <c r="I667" s="849">
        <v>68.279998779296875</v>
      </c>
      <c r="J667" s="849">
        <v>72</v>
      </c>
      <c r="K667" s="850">
        <v>4916.18017578125</v>
      </c>
    </row>
    <row r="668" spans="1:11" ht="14.4" customHeight="1" x14ac:dyDescent="0.3">
      <c r="A668" s="831" t="s">
        <v>581</v>
      </c>
      <c r="B668" s="832" t="s">
        <v>582</v>
      </c>
      <c r="C668" s="835" t="s">
        <v>610</v>
      </c>
      <c r="D668" s="863" t="s">
        <v>611</v>
      </c>
      <c r="E668" s="835" t="s">
        <v>2180</v>
      </c>
      <c r="F668" s="863" t="s">
        <v>2181</v>
      </c>
      <c r="G668" s="835" t="s">
        <v>3186</v>
      </c>
      <c r="H668" s="835" t="s">
        <v>3187</v>
      </c>
      <c r="I668" s="849">
        <v>61.340000152587891</v>
      </c>
      <c r="J668" s="849">
        <v>12</v>
      </c>
      <c r="K668" s="850">
        <v>736.05999755859375</v>
      </c>
    </row>
    <row r="669" spans="1:11" ht="14.4" customHeight="1" x14ac:dyDescent="0.3">
      <c r="A669" s="831" t="s">
        <v>581</v>
      </c>
      <c r="B669" s="832" t="s">
        <v>582</v>
      </c>
      <c r="C669" s="835" t="s">
        <v>610</v>
      </c>
      <c r="D669" s="863" t="s">
        <v>611</v>
      </c>
      <c r="E669" s="835" t="s">
        <v>2180</v>
      </c>
      <c r="F669" s="863" t="s">
        <v>2181</v>
      </c>
      <c r="G669" s="835" t="s">
        <v>3188</v>
      </c>
      <c r="H669" s="835" t="s">
        <v>3189</v>
      </c>
      <c r="I669" s="849">
        <v>2974.6201171875</v>
      </c>
      <c r="J669" s="849">
        <v>2</v>
      </c>
      <c r="K669" s="850">
        <v>5949.22998046875</v>
      </c>
    </row>
    <row r="670" spans="1:11" ht="14.4" customHeight="1" x14ac:dyDescent="0.3">
      <c r="A670" s="831" t="s">
        <v>581</v>
      </c>
      <c r="B670" s="832" t="s">
        <v>582</v>
      </c>
      <c r="C670" s="835" t="s">
        <v>610</v>
      </c>
      <c r="D670" s="863" t="s">
        <v>611</v>
      </c>
      <c r="E670" s="835" t="s">
        <v>2180</v>
      </c>
      <c r="F670" s="863" t="s">
        <v>2181</v>
      </c>
      <c r="G670" s="835" t="s">
        <v>2352</v>
      </c>
      <c r="H670" s="835" t="s">
        <v>2353</v>
      </c>
      <c r="I670" s="849">
        <v>3.75</v>
      </c>
      <c r="J670" s="849">
        <v>200</v>
      </c>
      <c r="K670" s="850">
        <v>750</v>
      </c>
    </row>
    <row r="671" spans="1:11" ht="14.4" customHeight="1" x14ac:dyDescent="0.3">
      <c r="A671" s="831" t="s">
        <v>581</v>
      </c>
      <c r="B671" s="832" t="s">
        <v>582</v>
      </c>
      <c r="C671" s="835" t="s">
        <v>610</v>
      </c>
      <c r="D671" s="863" t="s">
        <v>611</v>
      </c>
      <c r="E671" s="835" t="s">
        <v>2180</v>
      </c>
      <c r="F671" s="863" t="s">
        <v>2181</v>
      </c>
      <c r="G671" s="835" t="s">
        <v>2236</v>
      </c>
      <c r="H671" s="835" t="s">
        <v>2237</v>
      </c>
      <c r="I671" s="849">
        <v>21.234999656677246</v>
      </c>
      <c r="J671" s="849">
        <v>70</v>
      </c>
      <c r="K671" s="850">
        <v>1486.6000061035156</v>
      </c>
    </row>
    <row r="672" spans="1:11" ht="14.4" customHeight="1" x14ac:dyDescent="0.3">
      <c r="A672" s="831" t="s">
        <v>581</v>
      </c>
      <c r="B672" s="832" t="s">
        <v>582</v>
      </c>
      <c r="C672" s="835" t="s">
        <v>610</v>
      </c>
      <c r="D672" s="863" t="s">
        <v>611</v>
      </c>
      <c r="E672" s="835" t="s">
        <v>2324</v>
      </c>
      <c r="F672" s="863" t="s">
        <v>2325</v>
      </c>
      <c r="G672" s="835" t="s">
        <v>3190</v>
      </c>
      <c r="H672" s="835" t="s">
        <v>3191</v>
      </c>
      <c r="I672" s="849">
        <v>297.66000366210937</v>
      </c>
      <c r="J672" s="849">
        <v>144</v>
      </c>
      <c r="K672" s="850">
        <v>42863.0390625</v>
      </c>
    </row>
    <row r="673" spans="1:11" ht="14.4" customHeight="1" x14ac:dyDescent="0.3">
      <c r="A673" s="831" t="s">
        <v>581</v>
      </c>
      <c r="B673" s="832" t="s">
        <v>582</v>
      </c>
      <c r="C673" s="835" t="s">
        <v>610</v>
      </c>
      <c r="D673" s="863" t="s">
        <v>611</v>
      </c>
      <c r="E673" s="835" t="s">
        <v>3192</v>
      </c>
      <c r="F673" s="863" t="s">
        <v>3193</v>
      </c>
      <c r="G673" s="835" t="s">
        <v>3194</v>
      </c>
      <c r="H673" s="835" t="s">
        <v>3195</v>
      </c>
      <c r="I673" s="849">
        <v>24.729999542236328</v>
      </c>
      <c r="J673" s="849">
        <v>216</v>
      </c>
      <c r="K673" s="850">
        <v>5340.60009765625</v>
      </c>
    </row>
    <row r="674" spans="1:11" ht="14.4" customHeight="1" x14ac:dyDescent="0.3">
      <c r="A674" s="831" t="s">
        <v>581</v>
      </c>
      <c r="B674" s="832" t="s">
        <v>582</v>
      </c>
      <c r="C674" s="835" t="s">
        <v>610</v>
      </c>
      <c r="D674" s="863" t="s">
        <v>611</v>
      </c>
      <c r="E674" s="835" t="s">
        <v>3192</v>
      </c>
      <c r="F674" s="863" t="s">
        <v>3193</v>
      </c>
      <c r="G674" s="835" t="s">
        <v>3196</v>
      </c>
      <c r="H674" s="835" t="s">
        <v>3197</v>
      </c>
      <c r="I674" s="849">
        <v>29.479999542236328</v>
      </c>
      <c r="J674" s="849">
        <v>216</v>
      </c>
      <c r="K674" s="850">
        <v>6368.7001953125</v>
      </c>
    </row>
    <row r="675" spans="1:11" ht="14.4" customHeight="1" x14ac:dyDescent="0.3">
      <c r="A675" s="831" t="s">
        <v>581</v>
      </c>
      <c r="B675" s="832" t="s">
        <v>582</v>
      </c>
      <c r="C675" s="835" t="s">
        <v>610</v>
      </c>
      <c r="D675" s="863" t="s">
        <v>611</v>
      </c>
      <c r="E675" s="835" t="s">
        <v>3192</v>
      </c>
      <c r="F675" s="863" t="s">
        <v>3193</v>
      </c>
      <c r="G675" s="835" t="s">
        <v>3198</v>
      </c>
      <c r="H675" s="835" t="s">
        <v>3199</v>
      </c>
      <c r="I675" s="849">
        <v>31.309999465942383</v>
      </c>
      <c r="J675" s="849">
        <v>216</v>
      </c>
      <c r="K675" s="850">
        <v>6762</v>
      </c>
    </row>
    <row r="676" spans="1:11" ht="14.4" customHeight="1" x14ac:dyDescent="0.3">
      <c r="A676" s="831" t="s">
        <v>581</v>
      </c>
      <c r="B676" s="832" t="s">
        <v>582</v>
      </c>
      <c r="C676" s="835" t="s">
        <v>610</v>
      </c>
      <c r="D676" s="863" t="s">
        <v>611</v>
      </c>
      <c r="E676" s="835" t="s">
        <v>3192</v>
      </c>
      <c r="F676" s="863" t="s">
        <v>3193</v>
      </c>
      <c r="G676" s="835" t="s">
        <v>3200</v>
      </c>
      <c r="H676" s="835" t="s">
        <v>3201</v>
      </c>
      <c r="I676" s="849">
        <v>59.479999542236328</v>
      </c>
      <c r="J676" s="849">
        <v>216</v>
      </c>
      <c r="K676" s="850">
        <v>12847.7998046875</v>
      </c>
    </row>
    <row r="677" spans="1:11" ht="14.4" customHeight="1" x14ac:dyDescent="0.3">
      <c r="A677" s="831" t="s">
        <v>581</v>
      </c>
      <c r="B677" s="832" t="s">
        <v>582</v>
      </c>
      <c r="C677" s="835" t="s">
        <v>610</v>
      </c>
      <c r="D677" s="863" t="s">
        <v>611</v>
      </c>
      <c r="E677" s="835" t="s">
        <v>3192</v>
      </c>
      <c r="F677" s="863" t="s">
        <v>3193</v>
      </c>
      <c r="G677" s="835" t="s">
        <v>3202</v>
      </c>
      <c r="H677" s="835" t="s">
        <v>3203</v>
      </c>
      <c r="I677" s="849">
        <v>108.22000122070312</v>
      </c>
      <c r="J677" s="849">
        <v>120</v>
      </c>
      <c r="K677" s="850">
        <v>12985.7998046875</v>
      </c>
    </row>
    <row r="678" spans="1:11" ht="14.4" customHeight="1" x14ac:dyDescent="0.3">
      <c r="A678" s="831" t="s">
        <v>581</v>
      </c>
      <c r="B678" s="832" t="s">
        <v>582</v>
      </c>
      <c r="C678" s="835" t="s">
        <v>610</v>
      </c>
      <c r="D678" s="863" t="s">
        <v>611</v>
      </c>
      <c r="E678" s="835" t="s">
        <v>3192</v>
      </c>
      <c r="F678" s="863" t="s">
        <v>3193</v>
      </c>
      <c r="G678" s="835" t="s">
        <v>3204</v>
      </c>
      <c r="H678" s="835" t="s">
        <v>3205</v>
      </c>
      <c r="I678" s="849">
        <v>345</v>
      </c>
      <c r="J678" s="849">
        <v>24</v>
      </c>
      <c r="K678" s="850">
        <v>8280</v>
      </c>
    </row>
    <row r="679" spans="1:11" ht="14.4" customHeight="1" x14ac:dyDescent="0.3">
      <c r="A679" s="831" t="s">
        <v>581</v>
      </c>
      <c r="B679" s="832" t="s">
        <v>582</v>
      </c>
      <c r="C679" s="835" t="s">
        <v>610</v>
      </c>
      <c r="D679" s="863" t="s">
        <v>611</v>
      </c>
      <c r="E679" s="835" t="s">
        <v>3192</v>
      </c>
      <c r="F679" s="863" t="s">
        <v>3193</v>
      </c>
      <c r="G679" s="835" t="s">
        <v>3206</v>
      </c>
      <c r="H679" s="835" t="s">
        <v>3207</v>
      </c>
      <c r="I679" s="849">
        <v>345</v>
      </c>
      <c r="J679" s="849">
        <v>24</v>
      </c>
      <c r="K679" s="850">
        <v>8280</v>
      </c>
    </row>
    <row r="680" spans="1:11" ht="14.4" customHeight="1" x14ac:dyDescent="0.3">
      <c r="A680" s="831" t="s">
        <v>581</v>
      </c>
      <c r="B680" s="832" t="s">
        <v>582</v>
      </c>
      <c r="C680" s="835" t="s">
        <v>610</v>
      </c>
      <c r="D680" s="863" t="s">
        <v>611</v>
      </c>
      <c r="E680" s="835" t="s">
        <v>3192</v>
      </c>
      <c r="F680" s="863" t="s">
        <v>3193</v>
      </c>
      <c r="G680" s="835" t="s">
        <v>3208</v>
      </c>
      <c r="H680" s="835" t="s">
        <v>3209</v>
      </c>
      <c r="I680" s="849">
        <v>81.19000244140625</v>
      </c>
      <c r="J680" s="849">
        <v>108</v>
      </c>
      <c r="K680" s="850">
        <v>8768.169921875</v>
      </c>
    </row>
    <row r="681" spans="1:11" ht="14.4" customHeight="1" x14ac:dyDescent="0.3">
      <c r="A681" s="831" t="s">
        <v>581</v>
      </c>
      <c r="B681" s="832" t="s">
        <v>582</v>
      </c>
      <c r="C681" s="835" t="s">
        <v>610</v>
      </c>
      <c r="D681" s="863" t="s">
        <v>611</v>
      </c>
      <c r="E681" s="835" t="s">
        <v>3192</v>
      </c>
      <c r="F681" s="863" t="s">
        <v>3193</v>
      </c>
      <c r="G681" s="835" t="s">
        <v>3210</v>
      </c>
      <c r="H681" s="835" t="s">
        <v>3211</v>
      </c>
      <c r="I681" s="849">
        <v>58.060001373291016</v>
      </c>
      <c r="J681" s="849">
        <v>180</v>
      </c>
      <c r="K681" s="850">
        <v>10450.6298828125</v>
      </c>
    </row>
    <row r="682" spans="1:11" ht="14.4" customHeight="1" x14ac:dyDescent="0.3">
      <c r="A682" s="831" t="s">
        <v>581</v>
      </c>
      <c r="B682" s="832" t="s">
        <v>582</v>
      </c>
      <c r="C682" s="835" t="s">
        <v>610</v>
      </c>
      <c r="D682" s="863" t="s">
        <v>611</v>
      </c>
      <c r="E682" s="835" t="s">
        <v>3192</v>
      </c>
      <c r="F682" s="863" t="s">
        <v>3193</v>
      </c>
      <c r="G682" s="835" t="s">
        <v>3212</v>
      </c>
      <c r="H682" s="835" t="s">
        <v>3213</v>
      </c>
      <c r="I682" s="849">
        <v>56.790000915527344</v>
      </c>
      <c r="J682" s="849">
        <v>36</v>
      </c>
      <c r="K682" s="850">
        <v>2044.469970703125</v>
      </c>
    </row>
    <row r="683" spans="1:11" ht="14.4" customHeight="1" x14ac:dyDescent="0.3">
      <c r="A683" s="831" t="s">
        <v>581</v>
      </c>
      <c r="B683" s="832" t="s">
        <v>582</v>
      </c>
      <c r="C683" s="835" t="s">
        <v>610</v>
      </c>
      <c r="D683" s="863" t="s">
        <v>611</v>
      </c>
      <c r="E683" s="835" t="s">
        <v>2238</v>
      </c>
      <c r="F683" s="863" t="s">
        <v>2239</v>
      </c>
      <c r="G683" s="835" t="s">
        <v>3214</v>
      </c>
      <c r="H683" s="835" t="s">
        <v>3215</v>
      </c>
      <c r="I683" s="849">
        <v>4450.3798828125</v>
      </c>
      <c r="J683" s="849">
        <v>5</v>
      </c>
      <c r="K683" s="850">
        <v>22251.8994140625</v>
      </c>
    </row>
    <row r="684" spans="1:11" ht="14.4" customHeight="1" x14ac:dyDescent="0.3">
      <c r="A684" s="831" t="s">
        <v>581</v>
      </c>
      <c r="B684" s="832" t="s">
        <v>582</v>
      </c>
      <c r="C684" s="835" t="s">
        <v>610</v>
      </c>
      <c r="D684" s="863" t="s">
        <v>611</v>
      </c>
      <c r="E684" s="835" t="s">
        <v>2238</v>
      </c>
      <c r="F684" s="863" t="s">
        <v>2239</v>
      </c>
      <c r="G684" s="835" t="s">
        <v>3216</v>
      </c>
      <c r="H684" s="835" t="s">
        <v>3217</v>
      </c>
      <c r="I684" s="849">
        <v>11.989999771118164</v>
      </c>
      <c r="J684" s="849">
        <v>100</v>
      </c>
      <c r="K684" s="850">
        <v>1199.1099853515625</v>
      </c>
    </row>
    <row r="685" spans="1:11" ht="14.4" customHeight="1" x14ac:dyDescent="0.3">
      <c r="A685" s="831" t="s">
        <v>581</v>
      </c>
      <c r="B685" s="832" t="s">
        <v>582</v>
      </c>
      <c r="C685" s="835" t="s">
        <v>610</v>
      </c>
      <c r="D685" s="863" t="s">
        <v>611</v>
      </c>
      <c r="E685" s="835" t="s">
        <v>2238</v>
      </c>
      <c r="F685" s="863" t="s">
        <v>2239</v>
      </c>
      <c r="G685" s="835" t="s">
        <v>3218</v>
      </c>
      <c r="H685" s="835" t="s">
        <v>3219</v>
      </c>
      <c r="I685" s="849">
        <v>11.989999771118164</v>
      </c>
      <c r="J685" s="849">
        <v>100</v>
      </c>
      <c r="K685" s="850">
        <v>1199.1099853515625</v>
      </c>
    </row>
    <row r="686" spans="1:11" ht="14.4" customHeight="1" x14ac:dyDescent="0.3">
      <c r="A686" s="831" t="s">
        <v>581</v>
      </c>
      <c r="B686" s="832" t="s">
        <v>582</v>
      </c>
      <c r="C686" s="835" t="s">
        <v>610</v>
      </c>
      <c r="D686" s="863" t="s">
        <v>611</v>
      </c>
      <c r="E686" s="835" t="s">
        <v>2238</v>
      </c>
      <c r="F686" s="863" t="s">
        <v>2239</v>
      </c>
      <c r="G686" s="835" t="s">
        <v>3220</v>
      </c>
      <c r="H686" s="835" t="s">
        <v>3221</v>
      </c>
      <c r="I686" s="849">
        <v>12.609999656677246</v>
      </c>
      <c r="J686" s="849">
        <v>100</v>
      </c>
      <c r="K686" s="850">
        <v>1260.8199462890625</v>
      </c>
    </row>
    <row r="687" spans="1:11" ht="14.4" customHeight="1" x14ac:dyDescent="0.3">
      <c r="A687" s="831" t="s">
        <v>581</v>
      </c>
      <c r="B687" s="832" t="s">
        <v>582</v>
      </c>
      <c r="C687" s="835" t="s">
        <v>610</v>
      </c>
      <c r="D687" s="863" t="s">
        <v>611</v>
      </c>
      <c r="E687" s="835" t="s">
        <v>2238</v>
      </c>
      <c r="F687" s="863" t="s">
        <v>2239</v>
      </c>
      <c r="G687" s="835" t="s">
        <v>3222</v>
      </c>
      <c r="H687" s="835" t="s">
        <v>3223</v>
      </c>
      <c r="I687" s="849">
        <v>12.609999656677246</v>
      </c>
      <c r="J687" s="849">
        <v>100</v>
      </c>
      <c r="K687" s="850">
        <v>1260.6400146484375</v>
      </c>
    </row>
    <row r="688" spans="1:11" ht="14.4" customHeight="1" x14ac:dyDescent="0.3">
      <c r="A688" s="831" t="s">
        <v>581</v>
      </c>
      <c r="B688" s="832" t="s">
        <v>582</v>
      </c>
      <c r="C688" s="835" t="s">
        <v>610</v>
      </c>
      <c r="D688" s="863" t="s">
        <v>611</v>
      </c>
      <c r="E688" s="835" t="s">
        <v>2238</v>
      </c>
      <c r="F688" s="863" t="s">
        <v>2239</v>
      </c>
      <c r="G688" s="835" t="s">
        <v>3224</v>
      </c>
      <c r="H688" s="835" t="s">
        <v>3225</v>
      </c>
      <c r="I688" s="849">
        <v>15.149999618530273</v>
      </c>
      <c r="J688" s="849">
        <v>100</v>
      </c>
      <c r="K688" s="850">
        <v>1514.9200439453125</v>
      </c>
    </row>
    <row r="689" spans="1:11" ht="14.4" customHeight="1" x14ac:dyDescent="0.3">
      <c r="A689" s="831" t="s">
        <v>581</v>
      </c>
      <c r="B689" s="832" t="s">
        <v>582</v>
      </c>
      <c r="C689" s="835" t="s">
        <v>610</v>
      </c>
      <c r="D689" s="863" t="s">
        <v>611</v>
      </c>
      <c r="E689" s="835" t="s">
        <v>2238</v>
      </c>
      <c r="F689" s="863" t="s">
        <v>2239</v>
      </c>
      <c r="G689" s="835" t="s">
        <v>3226</v>
      </c>
      <c r="H689" s="835" t="s">
        <v>3227</v>
      </c>
      <c r="I689" s="849">
        <v>15.149999618530273</v>
      </c>
      <c r="J689" s="849">
        <v>100</v>
      </c>
      <c r="K689" s="850">
        <v>1514.9200439453125</v>
      </c>
    </row>
    <row r="690" spans="1:11" ht="14.4" customHeight="1" x14ac:dyDescent="0.3">
      <c r="A690" s="831" t="s">
        <v>581</v>
      </c>
      <c r="B690" s="832" t="s">
        <v>582</v>
      </c>
      <c r="C690" s="835" t="s">
        <v>610</v>
      </c>
      <c r="D690" s="863" t="s">
        <v>611</v>
      </c>
      <c r="E690" s="835" t="s">
        <v>2238</v>
      </c>
      <c r="F690" s="863" t="s">
        <v>2239</v>
      </c>
      <c r="G690" s="835" t="s">
        <v>3228</v>
      </c>
      <c r="H690" s="835" t="s">
        <v>3229</v>
      </c>
      <c r="I690" s="849">
        <v>15.149999618530273</v>
      </c>
      <c r="J690" s="849">
        <v>100</v>
      </c>
      <c r="K690" s="850">
        <v>1514.9200439453125</v>
      </c>
    </row>
    <row r="691" spans="1:11" ht="14.4" customHeight="1" x14ac:dyDescent="0.3">
      <c r="A691" s="831" t="s">
        <v>581</v>
      </c>
      <c r="B691" s="832" t="s">
        <v>582</v>
      </c>
      <c r="C691" s="835" t="s">
        <v>610</v>
      </c>
      <c r="D691" s="863" t="s">
        <v>611</v>
      </c>
      <c r="E691" s="835" t="s">
        <v>2238</v>
      </c>
      <c r="F691" s="863" t="s">
        <v>2239</v>
      </c>
      <c r="G691" s="835" t="s">
        <v>2328</v>
      </c>
      <c r="H691" s="835" t="s">
        <v>2329</v>
      </c>
      <c r="I691" s="849">
        <v>0.30000001192092896</v>
      </c>
      <c r="J691" s="849">
        <v>200</v>
      </c>
      <c r="K691" s="850">
        <v>60</v>
      </c>
    </row>
    <row r="692" spans="1:11" ht="14.4" customHeight="1" x14ac:dyDescent="0.3">
      <c r="A692" s="831" t="s">
        <v>581</v>
      </c>
      <c r="B692" s="832" t="s">
        <v>582</v>
      </c>
      <c r="C692" s="835" t="s">
        <v>610</v>
      </c>
      <c r="D692" s="863" t="s">
        <v>611</v>
      </c>
      <c r="E692" s="835" t="s">
        <v>2238</v>
      </c>
      <c r="F692" s="863" t="s">
        <v>2239</v>
      </c>
      <c r="G692" s="835" t="s">
        <v>2240</v>
      </c>
      <c r="H692" s="835" t="s">
        <v>2241</v>
      </c>
      <c r="I692" s="849">
        <v>0.30000001192092896</v>
      </c>
      <c r="J692" s="849">
        <v>200</v>
      </c>
      <c r="K692" s="850">
        <v>60</v>
      </c>
    </row>
    <row r="693" spans="1:11" ht="14.4" customHeight="1" x14ac:dyDescent="0.3">
      <c r="A693" s="831" t="s">
        <v>581</v>
      </c>
      <c r="B693" s="832" t="s">
        <v>582</v>
      </c>
      <c r="C693" s="835" t="s">
        <v>610</v>
      </c>
      <c r="D693" s="863" t="s">
        <v>611</v>
      </c>
      <c r="E693" s="835" t="s">
        <v>2238</v>
      </c>
      <c r="F693" s="863" t="s">
        <v>2239</v>
      </c>
      <c r="G693" s="835" t="s">
        <v>2368</v>
      </c>
      <c r="H693" s="835" t="s">
        <v>2369</v>
      </c>
      <c r="I693" s="849">
        <v>0.30000001192092896</v>
      </c>
      <c r="J693" s="849">
        <v>100</v>
      </c>
      <c r="K693" s="850">
        <v>30</v>
      </c>
    </row>
    <row r="694" spans="1:11" ht="14.4" customHeight="1" x14ac:dyDescent="0.3">
      <c r="A694" s="831" t="s">
        <v>581</v>
      </c>
      <c r="B694" s="832" t="s">
        <v>582</v>
      </c>
      <c r="C694" s="835" t="s">
        <v>610</v>
      </c>
      <c r="D694" s="863" t="s">
        <v>611</v>
      </c>
      <c r="E694" s="835" t="s">
        <v>2238</v>
      </c>
      <c r="F694" s="863" t="s">
        <v>2239</v>
      </c>
      <c r="G694" s="835" t="s">
        <v>2242</v>
      </c>
      <c r="H694" s="835" t="s">
        <v>2243</v>
      </c>
      <c r="I694" s="849">
        <v>0.68000000715255737</v>
      </c>
      <c r="J694" s="849">
        <v>100</v>
      </c>
      <c r="K694" s="850">
        <v>68</v>
      </c>
    </row>
    <row r="695" spans="1:11" ht="14.4" customHeight="1" x14ac:dyDescent="0.3">
      <c r="A695" s="831" t="s">
        <v>581</v>
      </c>
      <c r="B695" s="832" t="s">
        <v>582</v>
      </c>
      <c r="C695" s="835" t="s">
        <v>610</v>
      </c>
      <c r="D695" s="863" t="s">
        <v>611</v>
      </c>
      <c r="E695" s="835" t="s">
        <v>2238</v>
      </c>
      <c r="F695" s="863" t="s">
        <v>2239</v>
      </c>
      <c r="G695" s="835" t="s">
        <v>2244</v>
      </c>
      <c r="H695" s="835" t="s">
        <v>2245</v>
      </c>
      <c r="I695" s="849">
        <v>0.54500001668930054</v>
      </c>
      <c r="J695" s="849">
        <v>300</v>
      </c>
      <c r="K695" s="850">
        <v>163</v>
      </c>
    </row>
    <row r="696" spans="1:11" ht="14.4" customHeight="1" x14ac:dyDescent="0.3">
      <c r="A696" s="831" t="s">
        <v>581</v>
      </c>
      <c r="B696" s="832" t="s">
        <v>582</v>
      </c>
      <c r="C696" s="835" t="s">
        <v>610</v>
      </c>
      <c r="D696" s="863" t="s">
        <v>611</v>
      </c>
      <c r="E696" s="835" t="s">
        <v>2238</v>
      </c>
      <c r="F696" s="863" t="s">
        <v>2239</v>
      </c>
      <c r="G696" s="835" t="s">
        <v>3230</v>
      </c>
      <c r="H696" s="835" t="s">
        <v>3231</v>
      </c>
      <c r="I696" s="849">
        <v>4450.3798828125</v>
      </c>
      <c r="J696" s="849">
        <v>3</v>
      </c>
      <c r="K696" s="850">
        <v>13351.1396484375</v>
      </c>
    </row>
    <row r="697" spans="1:11" ht="14.4" customHeight="1" x14ac:dyDescent="0.3">
      <c r="A697" s="831" t="s">
        <v>581</v>
      </c>
      <c r="B697" s="832" t="s">
        <v>582</v>
      </c>
      <c r="C697" s="835" t="s">
        <v>610</v>
      </c>
      <c r="D697" s="863" t="s">
        <v>611</v>
      </c>
      <c r="E697" s="835" t="s">
        <v>2248</v>
      </c>
      <c r="F697" s="863" t="s">
        <v>2249</v>
      </c>
      <c r="G697" s="835" t="s">
        <v>3232</v>
      </c>
      <c r="H697" s="835" t="s">
        <v>3233</v>
      </c>
      <c r="I697" s="849">
        <v>19.600000381469727</v>
      </c>
      <c r="J697" s="849">
        <v>100</v>
      </c>
      <c r="K697" s="850">
        <v>1960.199951171875</v>
      </c>
    </row>
    <row r="698" spans="1:11" ht="14.4" customHeight="1" x14ac:dyDescent="0.3">
      <c r="A698" s="831" t="s">
        <v>581</v>
      </c>
      <c r="B698" s="832" t="s">
        <v>582</v>
      </c>
      <c r="C698" s="835" t="s">
        <v>610</v>
      </c>
      <c r="D698" s="863" t="s">
        <v>611</v>
      </c>
      <c r="E698" s="835" t="s">
        <v>2248</v>
      </c>
      <c r="F698" s="863" t="s">
        <v>2249</v>
      </c>
      <c r="G698" s="835" t="s">
        <v>3234</v>
      </c>
      <c r="H698" s="835" t="s">
        <v>3235</v>
      </c>
      <c r="I698" s="849">
        <v>19.600000381469727</v>
      </c>
      <c r="J698" s="849">
        <v>100</v>
      </c>
      <c r="K698" s="850">
        <v>1960.199951171875</v>
      </c>
    </row>
    <row r="699" spans="1:11" ht="14.4" customHeight="1" x14ac:dyDescent="0.3">
      <c r="A699" s="831" t="s">
        <v>581</v>
      </c>
      <c r="B699" s="832" t="s">
        <v>582</v>
      </c>
      <c r="C699" s="835" t="s">
        <v>610</v>
      </c>
      <c r="D699" s="863" t="s">
        <v>611</v>
      </c>
      <c r="E699" s="835" t="s">
        <v>2248</v>
      </c>
      <c r="F699" s="863" t="s">
        <v>2249</v>
      </c>
      <c r="G699" s="835" t="s">
        <v>3236</v>
      </c>
      <c r="H699" s="835" t="s">
        <v>3237</v>
      </c>
      <c r="I699" s="849">
        <v>19.600000381469727</v>
      </c>
      <c r="J699" s="849">
        <v>250</v>
      </c>
      <c r="K699" s="850">
        <v>4900.5</v>
      </c>
    </row>
    <row r="700" spans="1:11" ht="14.4" customHeight="1" x14ac:dyDescent="0.3">
      <c r="A700" s="831" t="s">
        <v>581</v>
      </c>
      <c r="B700" s="832" t="s">
        <v>582</v>
      </c>
      <c r="C700" s="835" t="s">
        <v>610</v>
      </c>
      <c r="D700" s="863" t="s">
        <v>611</v>
      </c>
      <c r="E700" s="835" t="s">
        <v>2248</v>
      </c>
      <c r="F700" s="863" t="s">
        <v>2249</v>
      </c>
      <c r="G700" s="835" t="s">
        <v>3238</v>
      </c>
      <c r="H700" s="835" t="s">
        <v>3239</v>
      </c>
      <c r="I700" s="849">
        <v>19.600000381469727</v>
      </c>
      <c r="J700" s="849">
        <v>300</v>
      </c>
      <c r="K700" s="850">
        <v>5880.60009765625</v>
      </c>
    </row>
    <row r="701" spans="1:11" ht="14.4" customHeight="1" x14ac:dyDescent="0.3">
      <c r="A701" s="831" t="s">
        <v>581</v>
      </c>
      <c r="B701" s="832" t="s">
        <v>582</v>
      </c>
      <c r="C701" s="835" t="s">
        <v>610</v>
      </c>
      <c r="D701" s="863" t="s">
        <v>611</v>
      </c>
      <c r="E701" s="835" t="s">
        <v>2248</v>
      </c>
      <c r="F701" s="863" t="s">
        <v>2249</v>
      </c>
      <c r="G701" s="835" t="s">
        <v>3240</v>
      </c>
      <c r="H701" s="835" t="s">
        <v>3241</v>
      </c>
      <c r="I701" s="849">
        <v>15.729999542236328</v>
      </c>
      <c r="J701" s="849">
        <v>300</v>
      </c>
      <c r="K701" s="850">
        <v>4719</v>
      </c>
    </row>
    <row r="702" spans="1:11" ht="14.4" customHeight="1" x14ac:dyDescent="0.3">
      <c r="A702" s="831" t="s">
        <v>581</v>
      </c>
      <c r="B702" s="832" t="s">
        <v>582</v>
      </c>
      <c r="C702" s="835" t="s">
        <v>610</v>
      </c>
      <c r="D702" s="863" t="s">
        <v>611</v>
      </c>
      <c r="E702" s="835" t="s">
        <v>2248</v>
      </c>
      <c r="F702" s="863" t="s">
        <v>2249</v>
      </c>
      <c r="G702" s="835" t="s">
        <v>3242</v>
      </c>
      <c r="H702" s="835" t="s">
        <v>3243</v>
      </c>
      <c r="I702" s="849">
        <v>15.729999542236328</v>
      </c>
      <c r="J702" s="849">
        <v>200</v>
      </c>
      <c r="K702" s="850">
        <v>3146</v>
      </c>
    </row>
    <row r="703" spans="1:11" ht="14.4" customHeight="1" x14ac:dyDescent="0.3">
      <c r="A703" s="831" t="s">
        <v>581</v>
      </c>
      <c r="B703" s="832" t="s">
        <v>582</v>
      </c>
      <c r="C703" s="835" t="s">
        <v>610</v>
      </c>
      <c r="D703" s="863" t="s">
        <v>611</v>
      </c>
      <c r="E703" s="835" t="s">
        <v>2248</v>
      </c>
      <c r="F703" s="863" t="s">
        <v>2249</v>
      </c>
      <c r="G703" s="835" t="s">
        <v>3244</v>
      </c>
      <c r="H703" s="835" t="s">
        <v>3245</v>
      </c>
      <c r="I703" s="849">
        <v>15.729999542236328</v>
      </c>
      <c r="J703" s="849">
        <v>250</v>
      </c>
      <c r="K703" s="850">
        <v>3932.5</v>
      </c>
    </row>
    <row r="704" spans="1:11" ht="14.4" customHeight="1" x14ac:dyDescent="0.3">
      <c r="A704" s="831" t="s">
        <v>581</v>
      </c>
      <c r="B704" s="832" t="s">
        <v>582</v>
      </c>
      <c r="C704" s="835" t="s">
        <v>610</v>
      </c>
      <c r="D704" s="863" t="s">
        <v>611</v>
      </c>
      <c r="E704" s="835" t="s">
        <v>2248</v>
      </c>
      <c r="F704" s="863" t="s">
        <v>2249</v>
      </c>
      <c r="G704" s="835" t="s">
        <v>3246</v>
      </c>
      <c r="H704" s="835" t="s">
        <v>3247</v>
      </c>
      <c r="I704" s="849">
        <v>15.729999542236328</v>
      </c>
      <c r="J704" s="849">
        <v>500</v>
      </c>
      <c r="K704" s="850">
        <v>7865</v>
      </c>
    </row>
    <row r="705" spans="1:11" ht="14.4" customHeight="1" x14ac:dyDescent="0.3">
      <c r="A705" s="831" t="s">
        <v>581</v>
      </c>
      <c r="B705" s="832" t="s">
        <v>582</v>
      </c>
      <c r="C705" s="835" t="s">
        <v>610</v>
      </c>
      <c r="D705" s="863" t="s">
        <v>611</v>
      </c>
      <c r="E705" s="835" t="s">
        <v>2248</v>
      </c>
      <c r="F705" s="863" t="s">
        <v>2249</v>
      </c>
      <c r="G705" s="835" t="s">
        <v>3248</v>
      </c>
      <c r="H705" s="835" t="s">
        <v>3249</v>
      </c>
      <c r="I705" s="849">
        <v>15.729999542236328</v>
      </c>
      <c r="J705" s="849">
        <v>300</v>
      </c>
      <c r="K705" s="850">
        <v>4719</v>
      </c>
    </row>
    <row r="706" spans="1:11" ht="14.4" customHeight="1" x14ac:dyDescent="0.3">
      <c r="A706" s="831" t="s">
        <v>581</v>
      </c>
      <c r="B706" s="832" t="s">
        <v>582</v>
      </c>
      <c r="C706" s="835" t="s">
        <v>610</v>
      </c>
      <c r="D706" s="863" t="s">
        <v>611</v>
      </c>
      <c r="E706" s="835" t="s">
        <v>2248</v>
      </c>
      <c r="F706" s="863" t="s">
        <v>2249</v>
      </c>
      <c r="G706" s="835" t="s">
        <v>3250</v>
      </c>
      <c r="H706" s="835" t="s">
        <v>3251</v>
      </c>
      <c r="I706" s="849">
        <v>15.729999542236328</v>
      </c>
      <c r="J706" s="849">
        <v>600</v>
      </c>
      <c r="K706" s="850">
        <v>9438</v>
      </c>
    </row>
    <row r="707" spans="1:11" ht="14.4" customHeight="1" x14ac:dyDescent="0.3">
      <c r="A707" s="831" t="s">
        <v>581</v>
      </c>
      <c r="B707" s="832" t="s">
        <v>582</v>
      </c>
      <c r="C707" s="835" t="s">
        <v>610</v>
      </c>
      <c r="D707" s="863" t="s">
        <v>611</v>
      </c>
      <c r="E707" s="835" t="s">
        <v>2248</v>
      </c>
      <c r="F707" s="863" t="s">
        <v>2249</v>
      </c>
      <c r="G707" s="835" t="s">
        <v>3252</v>
      </c>
      <c r="H707" s="835" t="s">
        <v>3253</v>
      </c>
      <c r="I707" s="849">
        <v>7.0199999809265137</v>
      </c>
      <c r="J707" s="849">
        <v>300</v>
      </c>
      <c r="K707" s="850">
        <v>2106</v>
      </c>
    </row>
    <row r="708" spans="1:11" ht="14.4" customHeight="1" x14ac:dyDescent="0.3">
      <c r="A708" s="831" t="s">
        <v>581</v>
      </c>
      <c r="B708" s="832" t="s">
        <v>582</v>
      </c>
      <c r="C708" s="835" t="s">
        <v>610</v>
      </c>
      <c r="D708" s="863" t="s">
        <v>611</v>
      </c>
      <c r="E708" s="835" t="s">
        <v>2248</v>
      </c>
      <c r="F708" s="863" t="s">
        <v>2249</v>
      </c>
      <c r="G708" s="835" t="s">
        <v>3254</v>
      </c>
      <c r="H708" s="835" t="s">
        <v>3255</v>
      </c>
      <c r="I708" s="849">
        <v>7.0100002288818359</v>
      </c>
      <c r="J708" s="849">
        <v>100</v>
      </c>
      <c r="K708" s="850">
        <v>701</v>
      </c>
    </row>
    <row r="709" spans="1:11" ht="14.4" customHeight="1" x14ac:dyDescent="0.3">
      <c r="A709" s="831" t="s">
        <v>581</v>
      </c>
      <c r="B709" s="832" t="s">
        <v>582</v>
      </c>
      <c r="C709" s="835" t="s">
        <v>610</v>
      </c>
      <c r="D709" s="863" t="s">
        <v>611</v>
      </c>
      <c r="E709" s="835" t="s">
        <v>2248</v>
      </c>
      <c r="F709" s="863" t="s">
        <v>2249</v>
      </c>
      <c r="G709" s="835" t="s">
        <v>3256</v>
      </c>
      <c r="H709" s="835" t="s">
        <v>3257</v>
      </c>
      <c r="I709" s="849">
        <v>7.0199999809265137</v>
      </c>
      <c r="J709" s="849">
        <v>250</v>
      </c>
      <c r="K709" s="850">
        <v>1755</v>
      </c>
    </row>
    <row r="710" spans="1:11" ht="14.4" customHeight="1" x14ac:dyDescent="0.3">
      <c r="A710" s="831" t="s">
        <v>581</v>
      </c>
      <c r="B710" s="832" t="s">
        <v>582</v>
      </c>
      <c r="C710" s="835" t="s">
        <v>610</v>
      </c>
      <c r="D710" s="863" t="s">
        <v>611</v>
      </c>
      <c r="E710" s="835" t="s">
        <v>2248</v>
      </c>
      <c r="F710" s="863" t="s">
        <v>2249</v>
      </c>
      <c r="G710" s="835" t="s">
        <v>2250</v>
      </c>
      <c r="H710" s="835" t="s">
        <v>2251</v>
      </c>
      <c r="I710" s="849">
        <v>0.62999999523162842</v>
      </c>
      <c r="J710" s="849">
        <v>2800</v>
      </c>
      <c r="K710" s="850">
        <v>1764</v>
      </c>
    </row>
    <row r="711" spans="1:11" ht="14.4" customHeight="1" x14ac:dyDescent="0.3">
      <c r="A711" s="831" t="s">
        <v>581</v>
      </c>
      <c r="B711" s="832" t="s">
        <v>582</v>
      </c>
      <c r="C711" s="835" t="s">
        <v>610</v>
      </c>
      <c r="D711" s="863" t="s">
        <v>611</v>
      </c>
      <c r="E711" s="835" t="s">
        <v>2248</v>
      </c>
      <c r="F711" s="863" t="s">
        <v>2249</v>
      </c>
      <c r="G711" s="835" t="s">
        <v>2252</v>
      </c>
      <c r="H711" s="835" t="s">
        <v>2253</v>
      </c>
      <c r="I711" s="849">
        <v>0.625</v>
      </c>
      <c r="J711" s="849">
        <v>2800</v>
      </c>
      <c r="K711" s="850">
        <v>1750</v>
      </c>
    </row>
    <row r="712" spans="1:11" ht="14.4" customHeight="1" x14ac:dyDescent="0.3">
      <c r="A712" s="831" t="s">
        <v>581</v>
      </c>
      <c r="B712" s="832" t="s">
        <v>582</v>
      </c>
      <c r="C712" s="835" t="s">
        <v>610</v>
      </c>
      <c r="D712" s="863" t="s">
        <v>611</v>
      </c>
      <c r="E712" s="835" t="s">
        <v>2424</v>
      </c>
      <c r="F712" s="863" t="s">
        <v>2425</v>
      </c>
      <c r="G712" s="835" t="s">
        <v>3258</v>
      </c>
      <c r="H712" s="835" t="s">
        <v>3259</v>
      </c>
      <c r="I712" s="849">
        <v>201.25</v>
      </c>
      <c r="J712" s="849">
        <v>2</v>
      </c>
      <c r="K712" s="850">
        <v>402.489990234375</v>
      </c>
    </row>
    <row r="713" spans="1:11" ht="14.4" customHeight="1" thickBot="1" x14ac:dyDescent="0.35">
      <c r="A713" s="839" t="s">
        <v>581</v>
      </c>
      <c r="B713" s="840" t="s">
        <v>582</v>
      </c>
      <c r="C713" s="843" t="s">
        <v>610</v>
      </c>
      <c r="D713" s="864" t="s">
        <v>611</v>
      </c>
      <c r="E713" s="843" t="s">
        <v>2424</v>
      </c>
      <c r="F713" s="864" t="s">
        <v>2425</v>
      </c>
      <c r="G713" s="843" t="s">
        <v>3260</v>
      </c>
      <c r="H713" s="843" t="s">
        <v>3261</v>
      </c>
      <c r="I713" s="851">
        <v>18.334999561309814</v>
      </c>
      <c r="J713" s="851">
        <v>90</v>
      </c>
      <c r="K713" s="852">
        <v>1804.5000610351562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" thickBot="1" x14ac:dyDescent="0.35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2" customHeight="1" x14ac:dyDescent="0.3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" thickBot="1" x14ac:dyDescent="0.35">
      <c r="A6" s="582" t="s">
        <v>223</v>
      </c>
      <c r="B6" s="583"/>
      <c r="C6" s="493">
        <f ca="1">SUM(Tabulka[01 uv_sk])/2</f>
        <v>94.184599999999989</v>
      </c>
      <c r="D6" s="491"/>
      <c r="E6" s="491"/>
      <c r="F6" s="490"/>
      <c r="G6" s="492">
        <f ca="1">SUM(Tabulka[05 h_vram])/2</f>
        <v>29322.570000000003</v>
      </c>
      <c r="H6" s="491">
        <f ca="1">SUM(Tabulka[06 h_naduv])/2</f>
        <v>1016.7</v>
      </c>
      <c r="I6" s="491">
        <f ca="1">SUM(Tabulka[07 h_nadzk])/2</f>
        <v>518.6</v>
      </c>
      <c r="J6" s="490">
        <f ca="1">SUM(Tabulka[08 h_oon])/2</f>
        <v>36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16500</v>
      </c>
      <c r="N6" s="491">
        <f ca="1">SUM(Tabulka[12 m_oc])/2</f>
        <v>16500</v>
      </c>
      <c r="O6" s="490">
        <f ca="1">SUM(Tabulka[13 m_sk])/2</f>
        <v>9181798</v>
      </c>
      <c r="P6" s="489">
        <f ca="1">SUM(Tabulka[14_vzsk])/2</f>
        <v>14727</v>
      </c>
      <c r="Q6" s="489">
        <f ca="1">SUM(Tabulka[15_vzpl])/2</f>
        <v>0</v>
      </c>
      <c r="R6" s="488">
        <f ca="1">IF(Q6=0,0,P6/Q6)</f>
        <v>0</v>
      </c>
      <c r="S6" s="487">
        <f ca="1">Q6-P6</f>
        <v>-14727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21.4846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7000.4000000000005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709.7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3791078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-3100</v>
      </c>
    </row>
    <row r="9" spans="1:19" x14ac:dyDescent="0.3">
      <c r="A9" s="469">
        <v>99</v>
      </c>
      <c r="B9" s="468" t="s">
        <v>3268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5.1345999999999998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622964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-3100</v>
      </c>
    </row>
    <row r="10" spans="1:19" x14ac:dyDescent="0.3">
      <c r="A10" s="469">
        <v>100</v>
      </c>
      <c r="B10" s="468" t="s">
        <v>3269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118459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3270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4992.3999999999996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617.70000000000005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228.60000000000002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3049655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3263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20573.370000000003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5102519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11627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-11627</v>
      </c>
    </row>
    <row r="13" spans="1:19" x14ac:dyDescent="0.3">
      <c r="A13" s="469">
        <v>303</v>
      </c>
      <c r="B13" s="468" t="s">
        <v>3271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27.25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8173.75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2151712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11627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>
        <f ca="1">IF(Tabulka[[#This Row],[15_vzpl]]-Tabulka[[#This Row],[14_vzsk]]=0,"",Tabulka[[#This Row],[15_vzpl]]-Tabulka[[#This Row],[14_vzsk]])</f>
        <v>-11627</v>
      </c>
    </row>
    <row r="14" spans="1:19" x14ac:dyDescent="0.3">
      <c r="A14" s="469">
        <v>304</v>
      </c>
      <c r="B14" s="468" t="s">
        <v>3272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5929.92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1672635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3273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216527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424</v>
      </c>
      <c r="B16" s="468" t="s">
        <v>3274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467192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3275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3732.7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594453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3264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1748.8000000000002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288201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3276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1748.8000000000002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288201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3267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21.485599999999998</v>
      </c>
      <c r="F4" s="498"/>
      <c r="G4" s="498"/>
      <c r="H4" s="498"/>
      <c r="I4" s="498">
        <v>3712.8</v>
      </c>
      <c r="J4" s="498">
        <v>368.5</v>
      </c>
      <c r="K4" s="498">
        <v>260.70000000000005</v>
      </c>
      <c r="L4" s="498">
        <v>18</v>
      </c>
      <c r="M4" s="498"/>
      <c r="N4" s="498"/>
      <c r="O4" s="498">
        <v>7500</v>
      </c>
      <c r="P4" s="498">
        <v>7500</v>
      </c>
      <c r="Q4" s="498">
        <v>1936579</v>
      </c>
      <c r="R4" s="498">
        <v>3100</v>
      </c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5.1356000000000002</v>
      </c>
      <c r="I5">
        <v>925.60000000000014</v>
      </c>
      <c r="J5">
        <v>24.5</v>
      </c>
      <c r="K5">
        <v>138.5</v>
      </c>
      <c r="Q5">
        <v>316158</v>
      </c>
      <c r="R5">
        <v>3100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176</v>
      </c>
      <c r="J6">
        <v>17.5</v>
      </c>
      <c r="Q6">
        <v>56543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15.35</v>
      </c>
      <c r="I7">
        <v>2611.1999999999998</v>
      </c>
      <c r="J7">
        <v>326.5</v>
      </c>
      <c r="K7">
        <v>122.20000000000002</v>
      </c>
      <c r="L7">
        <v>18</v>
      </c>
      <c r="O7">
        <v>7500</v>
      </c>
      <c r="P7">
        <v>7500</v>
      </c>
      <c r="Q7">
        <v>1563878</v>
      </c>
    </row>
    <row r="8" spans="1:19" x14ac:dyDescent="0.3">
      <c r="A8" s="505" t="s">
        <v>215</v>
      </c>
      <c r="B8" s="504">
        <v>5</v>
      </c>
      <c r="C8">
        <v>1</v>
      </c>
      <c r="D8" t="s">
        <v>3263</v>
      </c>
      <c r="E8">
        <v>67.25</v>
      </c>
      <c r="I8">
        <v>10979.6</v>
      </c>
      <c r="J8">
        <v>205</v>
      </c>
      <c r="K8">
        <v>14</v>
      </c>
      <c r="O8">
        <v>8250</v>
      </c>
      <c r="P8">
        <v>8250</v>
      </c>
      <c r="Q8">
        <v>2579657</v>
      </c>
      <c r="R8">
        <v>11627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26.75</v>
      </c>
      <c r="I9">
        <v>4314</v>
      </c>
      <c r="J9">
        <v>142.5</v>
      </c>
      <c r="K9">
        <v>14</v>
      </c>
      <c r="O9">
        <v>750</v>
      </c>
      <c r="P9">
        <v>750</v>
      </c>
      <c r="Q9">
        <v>1074705</v>
      </c>
      <c r="R9">
        <v>11627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18.75</v>
      </c>
      <c r="I10">
        <v>3293.9</v>
      </c>
      <c r="J10">
        <v>21</v>
      </c>
      <c r="Q10">
        <v>853678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332</v>
      </c>
      <c r="Q11">
        <v>109337</v>
      </c>
    </row>
    <row r="12" spans="1:19" x14ac:dyDescent="0.3">
      <c r="A12" s="505" t="s">
        <v>219</v>
      </c>
      <c r="B12" s="504">
        <v>9</v>
      </c>
      <c r="C12">
        <v>1</v>
      </c>
      <c r="D12">
        <v>424</v>
      </c>
      <c r="E12">
        <v>7.75</v>
      </c>
      <c r="I12">
        <v>1081</v>
      </c>
      <c r="J12">
        <v>29.5</v>
      </c>
      <c r="Q12">
        <v>243147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1958.7</v>
      </c>
      <c r="J13">
        <v>12</v>
      </c>
      <c r="O13">
        <v>7500</v>
      </c>
      <c r="P13">
        <v>7500</v>
      </c>
      <c r="Q13">
        <v>298790</v>
      </c>
    </row>
    <row r="14" spans="1:19" x14ac:dyDescent="0.3">
      <c r="A14" s="505" t="s">
        <v>221</v>
      </c>
      <c r="B14" s="504">
        <v>11</v>
      </c>
      <c r="C14">
        <v>1</v>
      </c>
      <c r="D14" t="s">
        <v>3264</v>
      </c>
      <c r="E14">
        <v>5.45</v>
      </c>
      <c r="I14">
        <v>976.80000000000007</v>
      </c>
      <c r="Q14">
        <v>147065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5.45</v>
      </c>
      <c r="I15">
        <v>976.80000000000007</v>
      </c>
      <c r="Q15">
        <v>147065</v>
      </c>
    </row>
    <row r="16" spans="1:19" x14ac:dyDescent="0.3">
      <c r="A16" s="501" t="s">
        <v>210</v>
      </c>
      <c r="B16" s="500">
        <v>2019</v>
      </c>
      <c r="C16" t="s">
        <v>3265</v>
      </c>
      <c r="E16">
        <v>94.185600000000008</v>
      </c>
      <c r="I16">
        <v>15669.2</v>
      </c>
      <c r="J16">
        <v>573.5</v>
      </c>
      <c r="K16">
        <v>274.70000000000005</v>
      </c>
      <c r="L16">
        <v>18</v>
      </c>
      <c r="O16">
        <v>15750</v>
      </c>
      <c r="P16">
        <v>15750</v>
      </c>
      <c r="Q16">
        <v>4663301</v>
      </c>
      <c r="R16">
        <v>14727</v>
      </c>
    </row>
    <row r="17" spans="3:17" x14ac:dyDescent="0.3">
      <c r="C17">
        <v>2</v>
      </c>
      <c r="D17" t="s">
        <v>272</v>
      </c>
      <c r="E17">
        <v>21.483599999999999</v>
      </c>
      <c r="I17">
        <v>3287.6000000000004</v>
      </c>
      <c r="J17">
        <v>341.2</v>
      </c>
      <c r="K17">
        <v>229.9</v>
      </c>
      <c r="L17">
        <v>18</v>
      </c>
      <c r="O17">
        <v>750</v>
      </c>
      <c r="P17">
        <v>750</v>
      </c>
      <c r="Q17">
        <v>1854499</v>
      </c>
    </row>
    <row r="18" spans="3:17" x14ac:dyDescent="0.3">
      <c r="C18">
        <v>2</v>
      </c>
      <c r="D18">
        <v>99</v>
      </c>
      <c r="E18">
        <v>5.1335999999999995</v>
      </c>
      <c r="I18">
        <v>802.4</v>
      </c>
      <c r="J18">
        <v>25</v>
      </c>
      <c r="K18">
        <v>123.5</v>
      </c>
      <c r="O18">
        <v>750</v>
      </c>
      <c r="P18">
        <v>750</v>
      </c>
      <c r="Q18">
        <v>306806</v>
      </c>
    </row>
    <row r="19" spans="3:17" x14ac:dyDescent="0.3">
      <c r="C19">
        <v>2</v>
      </c>
      <c r="D19">
        <v>100</v>
      </c>
      <c r="E19">
        <v>1</v>
      </c>
      <c r="I19">
        <v>104</v>
      </c>
      <c r="J19">
        <v>25</v>
      </c>
      <c r="Q19">
        <v>61916</v>
      </c>
    </row>
    <row r="20" spans="3:17" x14ac:dyDescent="0.3">
      <c r="C20">
        <v>2</v>
      </c>
      <c r="D20">
        <v>101</v>
      </c>
      <c r="E20">
        <v>15.35</v>
      </c>
      <c r="I20">
        <v>2381.2000000000003</v>
      </c>
      <c r="J20">
        <v>291.2</v>
      </c>
      <c r="K20">
        <v>106.4</v>
      </c>
      <c r="L20">
        <v>18</v>
      </c>
      <c r="Q20">
        <v>1485777</v>
      </c>
    </row>
    <row r="21" spans="3:17" x14ac:dyDescent="0.3">
      <c r="C21">
        <v>2</v>
      </c>
      <c r="D21" t="s">
        <v>3263</v>
      </c>
      <c r="E21">
        <v>67.25</v>
      </c>
      <c r="I21">
        <v>9593.77</v>
      </c>
      <c r="J21">
        <v>102</v>
      </c>
      <c r="K21">
        <v>14</v>
      </c>
      <c r="Q21">
        <v>2522862</v>
      </c>
    </row>
    <row r="22" spans="3:17" x14ac:dyDescent="0.3">
      <c r="C22">
        <v>2</v>
      </c>
      <c r="D22">
        <v>303</v>
      </c>
      <c r="E22">
        <v>27.75</v>
      </c>
      <c r="I22">
        <v>3859.75</v>
      </c>
      <c r="J22">
        <v>56.5</v>
      </c>
      <c r="K22">
        <v>14</v>
      </c>
      <c r="Q22">
        <v>1077007</v>
      </c>
    </row>
    <row r="23" spans="3:17" x14ac:dyDescent="0.3">
      <c r="C23">
        <v>2</v>
      </c>
      <c r="D23">
        <v>304</v>
      </c>
      <c r="E23">
        <v>17.75</v>
      </c>
      <c r="I23">
        <v>2636.02</v>
      </c>
      <c r="J23">
        <v>45.5</v>
      </c>
      <c r="Q23">
        <v>818957</v>
      </c>
    </row>
    <row r="24" spans="3:17" x14ac:dyDescent="0.3">
      <c r="C24">
        <v>2</v>
      </c>
      <c r="D24">
        <v>305</v>
      </c>
      <c r="E24">
        <v>2</v>
      </c>
      <c r="I24">
        <v>320</v>
      </c>
      <c r="Q24">
        <v>107190</v>
      </c>
    </row>
    <row r="25" spans="3:17" x14ac:dyDescent="0.3">
      <c r="C25">
        <v>2</v>
      </c>
      <c r="D25">
        <v>424</v>
      </c>
      <c r="E25">
        <v>7.75</v>
      </c>
      <c r="I25">
        <v>1004</v>
      </c>
      <c r="Q25">
        <v>224045</v>
      </c>
    </row>
    <row r="26" spans="3:17" x14ac:dyDescent="0.3">
      <c r="C26">
        <v>2</v>
      </c>
      <c r="D26">
        <v>642</v>
      </c>
      <c r="E26">
        <v>12</v>
      </c>
      <c r="I26">
        <v>1774</v>
      </c>
      <c r="Q26">
        <v>295663</v>
      </c>
    </row>
    <row r="27" spans="3:17" x14ac:dyDescent="0.3">
      <c r="C27">
        <v>2</v>
      </c>
      <c r="D27" t="s">
        <v>3264</v>
      </c>
      <c r="E27">
        <v>5.45</v>
      </c>
      <c r="I27">
        <v>772</v>
      </c>
      <c r="Q27">
        <v>141136</v>
      </c>
    </row>
    <row r="28" spans="3:17" x14ac:dyDescent="0.3">
      <c r="C28">
        <v>2</v>
      </c>
      <c r="D28">
        <v>30</v>
      </c>
      <c r="E28">
        <v>5.45</v>
      </c>
      <c r="I28">
        <v>772</v>
      </c>
      <c r="Q28">
        <v>141136</v>
      </c>
    </row>
    <row r="29" spans="3:17" x14ac:dyDescent="0.3">
      <c r="C29" t="s">
        <v>3266</v>
      </c>
      <c r="E29">
        <v>94.183599999999998</v>
      </c>
      <c r="I29">
        <v>13653.37</v>
      </c>
      <c r="J29">
        <v>443.2</v>
      </c>
      <c r="K29">
        <v>243.9</v>
      </c>
      <c r="L29">
        <v>18</v>
      </c>
      <c r="O29">
        <v>750</v>
      </c>
      <c r="P29">
        <v>750</v>
      </c>
      <c r="Q29">
        <v>4518497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3280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1593261.63</v>
      </c>
      <c r="C3" s="344">
        <f t="shared" ref="C3:Z3" si="0">SUBTOTAL(9,C6:C1048576)</f>
        <v>0</v>
      </c>
      <c r="D3" s="344"/>
      <c r="E3" s="344">
        <f>SUBTOTAL(9,E6:E1048576)/4</f>
        <v>1667108.3199999994</v>
      </c>
      <c r="F3" s="344"/>
      <c r="G3" s="344">
        <f t="shared" si="0"/>
        <v>5.933970747391073</v>
      </c>
      <c r="H3" s="344">
        <f>SUBTOTAL(9,H6:H1048576)/4</f>
        <v>1656125.9899999998</v>
      </c>
      <c r="I3" s="347">
        <f>IF(B3&lt;&gt;0,H3/B3,"")</f>
        <v>1.0394563948671756</v>
      </c>
      <c r="J3" s="345">
        <f>IF(E3&lt;&gt;0,H3/E3,"")</f>
        <v>0.99341234767516506</v>
      </c>
      <c r="K3" s="346">
        <f t="shared" si="0"/>
        <v>45696.739999999954</v>
      </c>
      <c r="L3" s="346"/>
      <c r="M3" s="344">
        <f t="shared" si="0"/>
        <v>3</v>
      </c>
      <c r="N3" s="344">
        <f t="shared" si="0"/>
        <v>43176.35999999995</v>
      </c>
      <c r="O3" s="344"/>
      <c r="P3" s="344">
        <f t="shared" si="0"/>
        <v>1.8972474368965131</v>
      </c>
      <c r="Q3" s="344">
        <f t="shared" si="0"/>
        <v>34198.77999999997</v>
      </c>
      <c r="R3" s="347">
        <f>IF(K3&lt;&gt;0,Q3/K3,"")</f>
        <v>0.74838555222976533</v>
      </c>
      <c r="S3" s="347">
        <f>IF(N3&lt;&gt;0,Q3/N3,"")</f>
        <v>0.7920718652521892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" customHeight="1" x14ac:dyDescent="0.3">
      <c r="A6" s="870" t="s">
        <v>3277</v>
      </c>
      <c r="B6" s="871">
        <v>1593261.63</v>
      </c>
      <c r="C6" s="872"/>
      <c r="D6" s="872">
        <v>1</v>
      </c>
      <c r="E6" s="871">
        <v>1667108.3199999994</v>
      </c>
      <c r="F6" s="872"/>
      <c r="G6" s="872">
        <v>1.0463493807981803</v>
      </c>
      <c r="H6" s="871">
        <v>1656125.99</v>
      </c>
      <c r="I6" s="872"/>
      <c r="J6" s="872">
        <v>1.0394563948671758</v>
      </c>
      <c r="K6" s="871">
        <v>22848.369999999977</v>
      </c>
      <c r="L6" s="872"/>
      <c r="M6" s="872">
        <v>1</v>
      </c>
      <c r="N6" s="871">
        <v>21588.179999999975</v>
      </c>
      <c r="O6" s="872"/>
      <c r="P6" s="872">
        <v>0.94484551852057708</v>
      </c>
      <c r="Q6" s="871">
        <v>17099.389999999985</v>
      </c>
      <c r="R6" s="872"/>
      <c r="S6" s="872">
        <v>0.74838555222976533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3278</v>
      </c>
      <c r="B7" s="874">
        <v>1590165.63</v>
      </c>
      <c r="C7" s="875"/>
      <c r="D7" s="875">
        <v>1</v>
      </c>
      <c r="E7" s="874">
        <v>1667108.3199999994</v>
      </c>
      <c r="F7" s="875"/>
      <c r="G7" s="875">
        <v>1.0483865885090218</v>
      </c>
      <c r="H7" s="874">
        <v>1654789.99</v>
      </c>
      <c r="I7" s="875"/>
      <c r="J7" s="875">
        <v>1.0406400181093085</v>
      </c>
      <c r="K7" s="874">
        <v>22667.089999999978</v>
      </c>
      <c r="L7" s="875"/>
      <c r="M7" s="875">
        <v>1</v>
      </c>
      <c r="N7" s="874">
        <v>21588.179999999975</v>
      </c>
      <c r="O7" s="875"/>
      <c r="P7" s="875">
        <v>0.95240191837593602</v>
      </c>
      <c r="Q7" s="874">
        <v>17099.389999999985</v>
      </c>
      <c r="R7" s="875"/>
      <c r="S7" s="875">
        <v>0.75437076395779079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3279</v>
      </c>
      <c r="B8" s="877">
        <v>3096</v>
      </c>
      <c r="C8" s="878"/>
      <c r="D8" s="878">
        <v>1</v>
      </c>
      <c r="E8" s="877"/>
      <c r="F8" s="878"/>
      <c r="G8" s="878"/>
      <c r="H8" s="877">
        <v>1336</v>
      </c>
      <c r="I8" s="878"/>
      <c r="J8" s="878">
        <v>0.4315245478036176</v>
      </c>
      <c r="K8" s="877">
        <v>181.28</v>
      </c>
      <c r="L8" s="878"/>
      <c r="M8" s="878">
        <v>1</v>
      </c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604</v>
      </c>
      <c r="B10" s="871">
        <v>1535082.2999999998</v>
      </c>
      <c r="C10" s="872"/>
      <c r="D10" s="872">
        <v>1</v>
      </c>
      <c r="E10" s="871">
        <v>1654239.3199999994</v>
      </c>
      <c r="F10" s="872"/>
      <c r="G10" s="872">
        <v>1.0776225613441048</v>
      </c>
      <c r="H10" s="871">
        <v>1619702.9899999995</v>
      </c>
      <c r="I10" s="872"/>
      <c r="J10" s="873">
        <v>1.05512452980534</v>
      </c>
    </row>
    <row r="11" spans="1:28" ht="14.4" customHeight="1" x14ac:dyDescent="0.3">
      <c r="A11" s="880" t="s">
        <v>3281</v>
      </c>
      <c r="B11" s="874">
        <v>41943.67</v>
      </c>
      <c r="C11" s="875"/>
      <c r="D11" s="875">
        <v>1</v>
      </c>
      <c r="E11" s="874">
        <v>52276</v>
      </c>
      <c r="F11" s="875"/>
      <c r="G11" s="875">
        <v>1.246338243649161</v>
      </c>
      <c r="H11" s="874">
        <v>43714.009999999995</v>
      </c>
      <c r="I11" s="875"/>
      <c r="J11" s="876">
        <v>1.0422075607594661</v>
      </c>
    </row>
    <row r="12" spans="1:28" ht="14.4" customHeight="1" x14ac:dyDescent="0.3">
      <c r="A12" s="880" t="s">
        <v>3282</v>
      </c>
      <c r="B12" s="874">
        <v>1493138.63</v>
      </c>
      <c r="C12" s="875"/>
      <c r="D12" s="875">
        <v>1</v>
      </c>
      <c r="E12" s="874">
        <v>1601963.3199999994</v>
      </c>
      <c r="F12" s="875"/>
      <c r="G12" s="875">
        <v>1.0728831789718007</v>
      </c>
      <c r="H12" s="874">
        <v>1575988.9799999995</v>
      </c>
      <c r="I12" s="875"/>
      <c r="J12" s="876">
        <v>1.0554873796279718</v>
      </c>
    </row>
    <row r="13" spans="1:28" ht="14.4" customHeight="1" x14ac:dyDescent="0.3">
      <c r="A13" s="882" t="s">
        <v>610</v>
      </c>
      <c r="B13" s="883">
        <v>58179.33</v>
      </c>
      <c r="C13" s="884"/>
      <c r="D13" s="884">
        <v>1</v>
      </c>
      <c r="E13" s="883">
        <v>12869</v>
      </c>
      <c r="F13" s="884"/>
      <c r="G13" s="884">
        <v>0.22119539705940236</v>
      </c>
      <c r="H13" s="883">
        <v>36423</v>
      </c>
      <c r="I13" s="884"/>
      <c r="J13" s="885">
        <v>0.62604708579490342</v>
      </c>
    </row>
    <row r="14" spans="1:28" ht="14.4" customHeight="1" thickBot="1" x14ac:dyDescent="0.35">
      <c r="A14" s="881" t="s">
        <v>3282</v>
      </c>
      <c r="B14" s="877">
        <v>58179.33</v>
      </c>
      <c r="C14" s="878"/>
      <c r="D14" s="878">
        <v>1</v>
      </c>
      <c r="E14" s="877">
        <v>12869</v>
      </c>
      <c r="F14" s="878"/>
      <c r="G14" s="878">
        <v>0.22119539705940236</v>
      </c>
      <c r="H14" s="877">
        <v>36423</v>
      </c>
      <c r="I14" s="878"/>
      <c r="J14" s="879">
        <v>0.62604708579490342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1192</v>
      </c>
    </row>
    <row r="17" spans="1:1" ht="14.4" customHeight="1" x14ac:dyDescent="0.3">
      <c r="A17" s="804" t="s">
        <v>3283</v>
      </c>
    </row>
    <row r="18" spans="1:1" ht="14.4" customHeight="1" x14ac:dyDescent="0.3">
      <c r="A18" s="804" t="s">
        <v>3284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3285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13246</v>
      </c>
      <c r="C3" s="404">
        <f t="shared" si="0"/>
        <v>14064</v>
      </c>
      <c r="D3" s="438">
        <f t="shared" si="0"/>
        <v>13733</v>
      </c>
      <c r="E3" s="346">
        <f t="shared" si="0"/>
        <v>1593261.6300000001</v>
      </c>
      <c r="F3" s="344">
        <f t="shared" si="0"/>
        <v>1667108.32</v>
      </c>
      <c r="G3" s="405">
        <f t="shared" si="0"/>
        <v>1656125.9899999998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" customHeight="1" x14ac:dyDescent="0.3">
      <c r="A6" s="856" t="s">
        <v>1194</v>
      </c>
      <c r="B6" s="225"/>
      <c r="C6" s="225">
        <v>10</v>
      </c>
      <c r="D6" s="225">
        <v>207</v>
      </c>
      <c r="E6" s="887"/>
      <c r="F6" s="887">
        <v>3521.33</v>
      </c>
      <c r="G6" s="888">
        <v>28457.99</v>
      </c>
    </row>
    <row r="7" spans="1:7" ht="14.4" customHeight="1" x14ac:dyDescent="0.3">
      <c r="A7" s="857" t="s">
        <v>1195</v>
      </c>
      <c r="B7" s="849">
        <v>589</v>
      </c>
      <c r="C7" s="849">
        <v>719</v>
      </c>
      <c r="D7" s="849">
        <v>694</v>
      </c>
      <c r="E7" s="889">
        <v>66855.67</v>
      </c>
      <c r="F7" s="889">
        <v>83158.34</v>
      </c>
      <c r="G7" s="890">
        <v>78591.33</v>
      </c>
    </row>
    <row r="8" spans="1:7" ht="14.4" customHeight="1" x14ac:dyDescent="0.3">
      <c r="A8" s="857" t="s">
        <v>3281</v>
      </c>
      <c r="B8" s="849">
        <v>401</v>
      </c>
      <c r="C8" s="849">
        <v>465</v>
      </c>
      <c r="D8" s="849">
        <v>416</v>
      </c>
      <c r="E8" s="889">
        <v>41943.67</v>
      </c>
      <c r="F8" s="889">
        <v>52276</v>
      </c>
      <c r="G8" s="890">
        <v>43714.009999999995</v>
      </c>
    </row>
    <row r="9" spans="1:7" ht="14.4" customHeight="1" x14ac:dyDescent="0.3">
      <c r="A9" s="857" t="s">
        <v>1196</v>
      </c>
      <c r="B9" s="849">
        <v>573</v>
      </c>
      <c r="C9" s="849">
        <v>501</v>
      </c>
      <c r="D9" s="849">
        <v>390</v>
      </c>
      <c r="E9" s="889">
        <v>71505.34</v>
      </c>
      <c r="F9" s="889">
        <v>63952.33</v>
      </c>
      <c r="G9" s="890">
        <v>51754.33</v>
      </c>
    </row>
    <row r="10" spans="1:7" ht="14.4" customHeight="1" x14ac:dyDescent="0.3">
      <c r="A10" s="857" t="s">
        <v>1197</v>
      </c>
      <c r="B10" s="849">
        <v>610</v>
      </c>
      <c r="C10" s="849">
        <v>551</v>
      </c>
      <c r="D10" s="849">
        <v>516</v>
      </c>
      <c r="E10" s="889">
        <v>107201.67</v>
      </c>
      <c r="F10" s="889">
        <v>71068.67</v>
      </c>
      <c r="G10" s="890">
        <v>86573.99</v>
      </c>
    </row>
    <row r="11" spans="1:7" ht="14.4" customHeight="1" x14ac:dyDescent="0.3">
      <c r="A11" s="857" t="s">
        <v>1198</v>
      </c>
      <c r="B11" s="849">
        <v>61</v>
      </c>
      <c r="C11" s="849">
        <v>56</v>
      </c>
      <c r="D11" s="849">
        <v>30</v>
      </c>
      <c r="E11" s="889">
        <v>7578.33</v>
      </c>
      <c r="F11" s="889">
        <v>6555.99</v>
      </c>
      <c r="G11" s="890">
        <v>3957.34</v>
      </c>
    </row>
    <row r="12" spans="1:7" ht="14.4" customHeight="1" x14ac:dyDescent="0.3">
      <c r="A12" s="857" t="s">
        <v>1199</v>
      </c>
      <c r="B12" s="849">
        <v>379</v>
      </c>
      <c r="C12" s="849">
        <v>554</v>
      </c>
      <c r="D12" s="849">
        <v>505</v>
      </c>
      <c r="E12" s="889">
        <v>44957.67</v>
      </c>
      <c r="F12" s="889">
        <v>61768.009999999995</v>
      </c>
      <c r="G12" s="890">
        <v>57730.66</v>
      </c>
    </row>
    <row r="13" spans="1:7" ht="14.4" customHeight="1" x14ac:dyDescent="0.3">
      <c r="A13" s="857" t="s">
        <v>1200</v>
      </c>
      <c r="B13" s="849">
        <v>648</v>
      </c>
      <c r="C13" s="849">
        <v>1</v>
      </c>
      <c r="D13" s="849">
        <v>537</v>
      </c>
      <c r="E13" s="889">
        <v>71738.33</v>
      </c>
      <c r="F13" s="889">
        <v>37</v>
      </c>
      <c r="G13" s="890">
        <v>64325</v>
      </c>
    </row>
    <row r="14" spans="1:7" ht="14.4" customHeight="1" x14ac:dyDescent="0.3">
      <c r="A14" s="857" t="s">
        <v>1201</v>
      </c>
      <c r="B14" s="849">
        <v>113</v>
      </c>
      <c r="C14" s="849">
        <v>541</v>
      </c>
      <c r="D14" s="849">
        <v>692</v>
      </c>
      <c r="E14" s="889">
        <v>12733.67</v>
      </c>
      <c r="F14" s="889">
        <v>79478.67</v>
      </c>
      <c r="G14" s="890">
        <v>102457.34</v>
      </c>
    </row>
    <row r="15" spans="1:7" ht="14.4" customHeight="1" x14ac:dyDescent="0.3">
      <c r="A15" s="857" t="s">
        <v>1202</v>
      </c>
      <c r="B15" s="849">
        <v>188</v>
      </c>
      <c r="C15" s="849">
        <v>213</v>
      </c>
      <c r="D15" s="849">
        <v>226</v>
      </c>
      <c r="E15" s="889">
        <v>22425.99</v>
      </c>
      <c r="F15" s="889">
        <v>24405.989999999998</v>
      </c>
      <c r="G15" s="890">
        <v>26424.659999999996</v>
      </c>
    </row>
    <row r="16" spans="1:7" ht="14.4" customHeight="1" x14ac:dyDescent="0.3">
      <c r="A16" s="857" t="s">
        <v>1203</v>
      </c>
      <c r="B16" s="849">
        <v>525</v>
      </c>
      <c r="C16" s="849">
        <v>692</v>
      </c>
      <c r="D16" s="849">
        <v>589</v>
      </c>
      <c r="E16" s="889">
        <v>52653.67</v>
      </c>
      <c r="F16" s="889">
        <v>75103.33</v>
      </c>
      <c r="G16" s="890">
        <v>66691.329999999987</v>
      </c>
    </row>
    <row r="17" spans="1:7" ht="14.4" customHeight="1" x14ac:dyDescent="0.3">
      <c r="A17" s="857" t="s">
        <v>1204</v>
      </c>
      <c r="B17" s="849">
        <v>1014</v>
      </c>
      <c r="C17" s="849">
        <v>1006</v>
      </c>
      <c r="D17" s="849">
        <v>1063</v>
      </c>
      <c r="E17" s="889">
        <v>118536</v>
      </c>
      <c r="F17" s="889">
        <v>113943.01</v>
      </c>
      <c r="G17" s="890">
        <v>116848</v>
      </c>
    </row>
    <row r="18" spans="1:7" ht="14.4" customHeight="1" x14ac:dyDescent="0.3">
      <c r="A18" s="857" t="s">
        <v>1205</v>
      </c>
      <c r="B18" s="849">
        <v>693</v>
      </c>
      <c r="C18" s="849">
        <v>640</v>
      </c>
      <c r="D18" s="849">
        <v>527</v>
      </c>
      <c r="E18" s="889">
        <v>69339.990000000005</v>
      </c>
      <c r="F18" s="889">
        <v>65316.009999999995</v>
      </c>
      <c r="G18" s="890">
        <v>53838</v>
      </c>
    </row>
    <row r="19" spans="1:7" ht="14.4" customHeight="1" x14ac:dyDescent="0.3">
      <c r="A19" s="857" t="s">
        <v>1206</v>
      </c>
      <c r="B19" s="849">
        <v>470</v>
      </c>
      <c r="C19" s="849">
        <v>276</v>
      </c>
      <c r="D19" s="849">
        <v>290</v>
      </c>
      <c r="E19" s="889">
        <v>75689.66</v>
      </c>
      <c r="F19" s="889">
        <v>41209.33</v>
      </c>
      <c r="G19" s="890">
        <v>44400</v>
      </c>
    </row>
    <row r="20" spans="1:7" ht="14.4" customHeight="1" x14ac:dyDescent="0.3">
      <c r="A20" s="857" t="s">
        <v>1207</v>
      </c>
      <c r="B20" s="849">
        <v>561</v>
      </c>
      <c r="C20" s="849">
        <v>628</v>
      </c>
      <c r="D20" s="849">
        <v>630</v>
      </c>
      <c r="E20" s="889">
        <v>56921</v>
      </c>
      <c r="F20" s="889">
        <v>66046</v>
      </c>
      <c r="G20" s="890">
        <v>71092.009999999995</v>
      </c>
    </row>
    <row r="21" spans="1:7" ht="14.4" customHeight="1" x14ac:dyDescent="0.3">
      <c r="A21" s="857" t="s">
        <v>1208</v>
      </c>
      <c r="B21" s="849">
        <v>761</v>
      </c>
      <c r="C21" s="849">
        <v>743</v>
      </c>
      <c r="D21" s="849">
        <v>600</v>
      </c>
      <c r="E21" s="889">
        <v>138726.33000000002</v>
      </c>
      <c r="F21" s="889">
        <v>133769.99</v>
      </c>
      <c r="G21" s="890">
        <v>101958.34</v>
      </c>
    </row>
    <row r="22" spans="1:7" ht="14.4" customHeight="1" x14ac:dyDescent="0.3">
      <c r="A22" s="857" t="s">
        <v>1210</v>
      </c>
      <c r="B22" s="849">
        <v>561</v>
      </c>
      <c r="C22" s="849">
        <v>940</v>
      </c>
      <c r="D22" s="849">
        <v>736</v>
      </c>
      <c r="E22" s="889">
        <v>66703.34</v>
      </c>
      <c r="F22" s="889">
        <v>115961.34</v>
      </c>
      <c r="G22" s="890">
        <v>91388.67</v>
      </c>
    </row>
    <row r="23" spans="1:7" ht="14.4" customHeight="1" x14ac:dyDescent="0.3">
      <c r="A23" s="857" t="s">
        <v>1211</v>
      </c>
      <c r="B23" s="849">
        <v>185</v>
      </c>
      <c r="C23" s="849">
        <v>286</v>
      </c>
      <c r="D23" s="849">
        <v>451</v>
      </c>
      <c r="E23" s="889">
        <v>24098.34</v>
      </c>
      <c r="F23" s="889">
        <v>30601.670000000006</v>
      </c>
      <c r="G23" s="890">
        <v>43588.67</v>
      </c>
    </row>
    <row r="24" spans="1:7" ht="14.4" customHeight="1" x14ac:dyDescent="0.3">
      <c r="A24" s="857" t="s">
        <v>1212</v>
      </c>
      <c r="B24" s="849">
        <v>490</v>
      </c>
      <c r="C24" s="849">
        <v>737</v>
      </c>
      <c r="D24" s="849">
        <v>378</v>
      </c>
      <c r="E24" s="889">
        <v>54480.67</v>
      </c>
      <c r="F24" s="889">
        <v>78622.33</v>
      </c>
      <c r="G24" s="890">
        <v>45638.66</v>
      </c>
    </row>
    <row r="25" spans="1:7" ht="14.4" customHeight="1" x14ac:dyDescent="0.3">
      <c r="A25" s="857" t="s">
        <v>1213</v>
      </c>
      <c r="B25" s="849">
        <v>491</v>
      </c>
      <c r="C25" s="849">
        <v>488</v>
      </c>
      <c r="D25" s="849">
        <v>252</v>
      </c>
      <c r="E25" s="889">
        <v>63271.98</v>
      </c>
      <c r="F25" s="889">
        <v>63333</v>
      </c>
      <c r="G25" s="890">
        <v>32778.67</v>
      </c>
    </row>
    <row r="26" spans="1:7" ht="14.4" customHeight="1" x14ac:dyDescent="0.3">
      <c r="A26" s="857" t="s">
        <v>1214</v>
      </c>
      <c r="B26" s="849">
        <v>372</v>
      </c>
      <c r="C26" s="849">
        <v>384</v>
      </c>
      <c r="D26" s="849">
        <v>269</v>
      </c>
      <c r="E26" s="889">
        <v>45524.34</v>
      </c>
      <c r="F26" s="889">
        <v>50956.33</v>
      </c>
      <c r="G26" s="890">
        <v>34305.33</v>
      </c>
    </row>
    <row r="27" spans="1:7" ht="14.4" customHeight="1" x14ac:dyDescent="0.3">
      <c r="A27" s="857" t="s">
        <v>1215</v>
      </c>
      <c r="B27" s="849">
        <v>712</v>
      </c>
      <c r="C27" s="849">
        <v>555</v>
      </c>
      <c r="D27" s="849">
        <v>545</v>
      </c>
      <c r="E27" s="889">
        <v>85284.32</v>
      </c>
      <c r="F27" s="889">
        <v>64896.33</v>
      </c>
      <c r="G27" s="890">
        <v>64426</v>
      </c>
    </row>
    <row r="28" spans="1:7" ht="14.4" customHeight="1" x14ac:dyDescent="0.3">
      <c r="A28" s="857" t="s">
        <v>1216</v>
      </c>
      <c r="B28" s="849">
        <v>666</v>
      </c>
      <c r="C28" s="849">
        <v>600</v>
      </c>
      <c r="D28" s="849">
        <v>581</v>
      </c>
      <c r="E28" s="889">
        <v>68297.34</v>
      </c>
      <c r="F28" s="889">
        <v>63416.66</v>
      </c>
      <c r="G28" s="890">
        <v>59962.009999999995</v>
      </c>
    </row>
    <row r="29" spans="1:7" ht="14.4" customHeight="1" x14ac:dyDescent="0.3">
      <c r="A29" s="857" t="s">
        <v>1217</v>
      </c>
      <c r="B29" s="849">
        <v>688</v>
      </c>
      <c r="C29" s="849">
        <v>696</v>
      </c>
      <c r="D29" s="849">
        <v>772</v>
      </c>
      <c r="E29" s="889">
        <v>67059.67</v>
      </c>
      <c r="F29" s="889">
        <v>69162</v>
      </c>
      <c r="G29" s="890">
        <v>86089.66</v>
      </c>
    </row>
    <row r="30" spans="1:7" ht="14.4" customHeight="1" x14ac:dyDescent="0.3">
      <c r="A30" s="857" t="s">
        <v>1218</v>
      </c>
      <c r="B30" s="849"/>
      <c r="C30" s="849"/>
      <c r="D30" s="849">
        <v>316</v>
      </c>
      <c r="E30" s="889"/>
      <c r="F30" s="889"/>
      <c r="G30" s="890">
        <v>37207.990000000005</v>
      </c>
    </row>
    <row r="31" spans="1:7" ht="14.4" customHeight="1" x14ac:dyDescent="0.3">
      <c r="A31" s="857" t="s">
        <v>1219</v>
      </c>
      <c r="B31" s="849">
        <v>563</v>
      </c>
      <c r="C31" s="849">
        <v>663</v>
      </c>
      <c r="D31" s="849">
        <v>599</v>
      </c>
      <c r="E31" s="889">
        <v>65342.320000000007</v>
      </c>
      <c r="F31" s="889">
        <v>73699.33</v>
      </c>
      <c r="G31" s="890">
        <v>66597.33</v>
      </c>
    </row>
    <row r="32" spans="1:7" ht="14.4" customHeight="1" x14ac:dyDescent="0.3">
      <c r="A32" s="857" t="s">
        <v>1220</v>
      </c>
      <c r="B32" s="849">
        <v>582</v>
      </c>
      <c r="C32" s="849">
        <v>813</v>
      </c>
      <c r="D32" s="849">
        <v>557</v>
      </c>
      <c r="E32" s="889">
        <v>56834.98000000001</v>
      </c>
      <c r="F32" s="889">
        <v>83900</v>
      </c>
      <c r="G32" s="890">
        <v>55448</v>
      </c>
    </row>
    <row r="33" spans="1:7" ht="14.4" customHeight="1" thickBot="1" x14ac:dyDescent="0.35">
      <c r="A33" s="893" t="s">
        <v>1221</v>
      </c>
      <c r="B33" s="851">
        <v>350</v>
      </c>
      <c r="C33" s="851">
        <v>306</v>
      </c>
      <c r="D33" s="851">
        <v>365</v>
      </c>
      <c r="E33" s="891">
        <v>37557.339999999997</v>
      </c>
      <c r="F33" s="891">
        <v>30949.33</v>
      </c>
      <c r="G33" s="892">
        <v>39880.67</v>
      </c>
    </row>
    <row r="34" spans="1:7" ht="14.4" customHeight="1" x14ac:dyDescent="0.3">
      <c r="A34" s="804" t="s">
        <v>301</v>
      </c>
    </row>
    <row r="35" spans="1:7" ht="14.4" customHeight="1" x14ac:dyDescent="0.3">
      <c r="A35" s="805" t="s">
        <v>1192</v>
      </c>
    </row>
    <row r="36" spans="1:7" ht="14.4" customHeight="1" x14ac:dyDescent="0.3">
      <c r="A36" s="804" t="s">
        <v>3283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7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3396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14021.699999999999</v>
      </c>
      <c r="H3" s="208">
        <f t="shared" si="0"/>
        <v>1616110.0000000002</v>
      </c>
      <c r="I3" s="78"/>
      <c r="J3" s="78"/>
      <c r="K3" s="208">
        <f t="shared" si="0"/>
        <v>14911.65</v>
      </c>
      <c r="L3" s="208">
        <f t="shared" si="0"/>
        <v>1688696.5</v>
      </c>
      <c r="M3" s="78"/>
      <c r="N3" s="78"/>
      <c r="O3" s="208">
        <f t="shared" si="0"/>
        <v>14607.85</v>
      </c>
      <c r="P3" s="208">
        <f t="shared" si="0"/>
        <v>1673225.3800000001</v>
      </c>
      <c r="Q3" s="79">
        <f>IF(L3=0,0,P3/L3)</f>
        <v>0.99083842478503392</v>
      </c>
      <c r="R3" s="209">
        <f>IF(O3=0,0,P3/O3)</f>
        <v>114.54289166441332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3286</v>
      </c>
      <c r="C6" s="825" t="s">
        <v>604</v>
      </c>
      <c r="D6" s="825" t="s">
        <v>3287</v>
      </c>
      <c r="E6" s="825" t="s">
        <v>3288</v>
      </c>
      <c r="F6" s="825" t="s">
        <v>3289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81</v>
      </c>
      <c r="Q6" s="830"/>
      <c r="R6" s="848">
        <v>81</v>
      </c>
    </row>
    <row r="7" spans="1:18" ht="14.4" customHeight="1" x14ac:dyDescent="0.3">
      <c r="A7" s="831"/>
      <c r="B7" s="832" t="s">
        <v>3286</v>
      </c>
      <c r="C7" s="832" t="s">
        <v>604</v>
      </c>
      <c r="D7" s="832" t="s">
        <v>3287</v>
      </c>
      <c r="E7" s="832" t="s">
        <v>3290</v>
      </c>
      <c r="F7" s="832" t="s">
        <v>3291</v>
      </c>
      <c r="G7" s="849"/>
      <c r="H7" s="849"/>
      <c r="I7" s="832"/>
      <c r="J7" s="832"/>
      <c r="K7" s="849"/>
      <c r="L7" s="849"/>
      <c r="M7" s="832"/>
      <c r="N7" s="832"/>
      <c r="O7" s="849">
        <v>2</v>
      </c>
      <c r="P7" s="849">
        <v>508</v>
      </c>
      <c r="Q7" s="837"/>
      <c r="R7" s="850">
        <v>254</v>
      </c>
    </row>
    <row r="8" spans="1:18" ht="14.4" customHeight="1" x14ac:dyDescent="0.3">
      <c r="A8" s="831"/>
      <c r="B8" s="832" t="s">
        <v>3286</v>
      </c>
      <c r="C8" s="832" t="s">
        <v>604</v>
      </c>
      <c r="D8" s="832" t="s">
        <v>3287</v>
      </c>
      <c r="E8" s="832" t="s">
        <v>3292</v>
      </c>
      <c r="F8" s="832" t="s">
        <v>3293</v>
      </c>
      <c r="G8" s="849"/>
      <c r="H8" s="849"/>
      <c r="I8" s="832"/>
      <c r="J8" s="832"/>
      <c r="K8" s="849"/>
      <c r="L8" s="849"/>
      <c r="M8" s="832"/>
      <c r="N8" s="832"/>
      <c r="O8" s="849">
        <v>4</v>
      </c>
      <c r="P8" s="849">
        <v>660</v>
      </c>
      <c r="Q8" s="837"/>
      <c r="R8" s="850">
        <v>165</v>
      </c>
    </row>
    <row r="9" spans="1:18" ht="14.4" customHeight="1" x14ac:dyDescent="0.3">
      <c r="A9" s="831"/>
      <c r="B9" s="832" t="s">
        <v>3286</v>
      </c>
      <c r="C9" s="832" t="s">
        <v>604</v>
      </c>
      <c r="D9" s="832" t="s">
        <v>3287</v>
      </c>
      <c r="E9" s="832" t="s">
        <v>3294</v>
      </c>
      <c r="F9" s="832" t="s">
        <v>3295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87</v>
      </c>
      <c r="Q9" s="837"/>
      <c r="R9" s="850">
        <v>87</v>
      </c>
    </row>
    <row r="10" spans="1:18" ht="14.4" customHeight="1" x14ac:dyDescent="0.3">
      <c r="A10" s="831"/>
      <c r="B10" s="832" t="s">
        <v>3286</v>
      </c>
      <c r="C10" s="832" t="s">
        <v>610</v>
      </c>
      <c r="D10" s="832" t="s">
        <v>3296</v>
      </c>
      <c r="E10" s="832" t="s">
        <v>3297</v>
      </c>
      <c r="F10" s="832" t="s">
        <v>3298</v>
      </c>
      <c r="G10" s="849">
        <v>1.2000000000000002</v>
      </c>
      <c r="H10" s="849">
        <v>181.28</v>
      </c>
      <c r="I10" s="832">
        <v>1</v>
      </c>
      <c r="J10" s="832">
        <v>151.06666666666663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/>
      <c r="B11" s="832" t="s">
        <v>3286</v>
      </c>
      <c r="C11" s="832" t="s">
        <v>610</v>
      </c>
      <c r="D11" s="832" t="s">
        <v>3287</v>
      </c>
      <c r="E11" s="832" t="s">
        <v>3299</v>
      </c>
      <c r="F11" s="832" t="s">
        <v>3300</v>
      </c>
      <c r="G11" s="849">
        <v>1</v>
      </c>
      <c r="H11" s="849">
        <v>1310</v>
      </c>
      <c r="I11" s="832">
        <v>1</v>
      </c>
      <c r="J11" s="832">
        <v>1310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/>
      <c r="B12" s="832" t="s">
        <v>3286</v>
      </c>
      <c r="C12" s="832" t="s">
        <v>610</v>
      </c>
      <c r="D12" s="832" t="s">
        <v>3287</v>
      </c>
      <c r="E12" s="832" t="s">
        <v>3301</v>
      </c>
      <c r="F12" s="832" t="s">
        <v>3302</v>
      </c>
      <c r="G12" s="849">
        <v>1</v>
      </c>
      <c r="H12" s="849">
        <v>1028</v>
      </c>
      <c r="I12" s="832">
        <v>1</v>
      </c>
      <c r="J12" s="832">
        <v>1028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/>
      <c r="B13" s="832" t="s">
        <v>3286</v>
      </c>
      <c r="C13" s="832" t="s">
        <v>610</v>
      </c>
      <c r="D13" s="832" t="s">
        <v>3287</v>
      </c>
      <c r="E13" s="832" t="s">
        <v>3294</v>
      </c>
      <c r="F13" s="832" t="s">
        <v>3295</v>
      </c>
      <c r="G13" s="849">
        <v>3</v>
      </c>
      <c r="H13" s="849">
        <v>258</v>
      </c>
      <c r="I13" s="832">
        <v>1</v>
      </c>
      <c r="J13" s="832">
        <v>86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/>
      <c r="B14" s="832" t="s">
        <v>3286</v>
      </c>
      <c r="C14" s="832" t="s">
        <v>610</v>
      </c>
      <c r="D14" s="832" t="s">
        <v>3287</v>
      </c>
      <c r="E14" s="832" t="s">
        <v>3303</v>
      </c>
      <c r="F14" s="832" t="s">
        <v>3304</v>
      </c>
      <c r="G14" s="849">
        <v>1</v>
      </c>
      <c r="H14" s="849">
        <v>500</v>
      </c>
      <c r="I14" s="832">
        <v>1</v>
      </c>
      <c r="J14" s="832">
        <v>500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3305</v>
      </c>
      <c r="B15" s="832" t="s">
        <v>3306</v>
      </c>
      <c r="C15" s="832" t="s">
        <v>604</v>
      </c>
      <c r="D15" s="832" t="s">
        <v>3296</v>
      </c>
      <c r="E15" s="832" t="s">
        <v>3297</v>
      </c>
      <c r="F15" s="832" t="s">
        <v>3298</v>
      </c>
      <c r="G15" s="849">
        <v>40.5</v>
      </c>
      <c r="H15" s="849">
        <v>6115.510000000002</v>
      </c>
      <c r="I15" s="832">
        <v>1</v>
      </c>
      <c r="J15" s="832">
        <v>151.0002469135803</v>
      </c>
      <c r="K15" s="849">
        <v>45.04999999999999</v>
      </c>
      <c r="L15" s="849">
        <v>3135.6800000000012</v>
      </c>
      <c r="M15" s="832">
        <v>0.51274219157519163</v>
      </c>
      <c r="N15" s="832">
        <v>69.604439511653766</v>
      </c>
      <c r="O15" s="849">
        <v>40.350000000000016</v>
      </c>
      <c r="P15" s="849">
        <v>2808.4500000000025</v>
      </c>
      <c r="Q15" s="837">
        <v>0.45923398048568337</v>
      </c>
      <c r="R15" s="850">
        <v>69.602230483271413</v>
      </c>
    </row>
    <row r="16" spans="1:18" ht="14.4" customHeight="1" x14ac:dyDescent="0.3">
      <c r="A16" s="831" t="s">
        <v>3305</v>
      </c>
      <c r="B16" s="832" t="s">
        <v>3306</v>
      </c>
      <c r="C16" s="832" t="s">
        <v>604</v>
      </c>
      <c r="D16" s="832" t="s">
        <v>3296</v>
      </c>
      <c r="E16" s="832" t="s">
        <v>3307</v>
      </c>
      <c r="F16" s="832" t="s">
        <v>3308</v>
      </c>
      <c r="G16" s="849"/>
      <c r="H16" s="849"/>
      <c r="I16" s="832"/>
      <c r="J16" s="832"/>
      <c r="K16" s="849"/>
      <c r="L16" s="849"/>
      <c r="M16" s="832"/>
      <c r="N16" s="832"/>
      <c r="O16" s="849">
        <v>0.4</v>
      </c>
      <c r="P16" s="849">
        <v>114.04</v>
      </c>
      <c r="Q16" s="837"/>
      <c r="R16" s="850">
        <v>285.10000000000002</v>
      </c>
    </row>
    <row r="17" spans="1:18" ht="14.4" customHeight="1" x14ac:dyDescent="0.3">
      <c r="A17" s="831" t="s">
        <v>3305</v>
      </c>
      <c r="B17" s="832" t="s">
        <v>3306</v>
      </c>
      <c r="C17" s="832" t="s">
        <v>604</v>
      </c>
      <c r="D17" s="832" t="s">
        <v>3296</v>
      </c>
      <c r="E17" s="832" t="s">
        <v>3309</v>
      </c>
      <c r="F17" s="832" t="s">
        <v>634</v>
      </c>
      <c r="G17" s="849">
        <v>711</v>
      </c>
      <c r="H17" s="849">
        <v>11944.799999999994</v>
      </c>
      <c r="I17" s="832">
        <v>1</v>
      </c>
      <c r="J17" s="832">
        <v>16.79999999999999</v>
      </c>
      <c r="K17" s="849">
        <v>775</v>
      </c>
      <c r="L17" s="849">
        <v>13019.999999999995</v>
      </c>
      <c r="M17" s="832">
        <v>1.0900140646976091</v>
      </c>
      <c r="N17" s="832">
        <v>16.799999999999994</v>
      </c>
      <c r="O17" s="849">
        <v>831</v>
      </c>
      <c r="P17" s="849">
        <v>13960.800000000003</v>
      </c>
      <c r="Q17" s="837">
        <v>1.1687763713080177</v>
      </c>
      <c r="R17" s="850">
        <v>16.800000000000004</v>
      </c>
    </row>
    <row r="18" spans="1:18" ht="14.4" customHeight="1" x14ac:dyDescent="0.3">
      <c r="A18" s="831" t="s">
        <v>3305</v>
      </c>
      <c r="B18" s="832" t="s">
        <v>3306</v>
      </c>
      <c r="C18" s="832" t="s">
        <v>604</v>
      </c>
      <c r="D18" s="832" t="s">
        <v>3296</v>
      </c>
      <c r="E18" s="832" t="s">
        <v>3310</v>
      </c>
      <c r="F18" s="832" t="s">
        <v>3311</v>
      </c>
      <c r="G18" s="849">
        <v>19.199999999999985</v>
      </c>
      <c r="H18" s="849">
        <v>4032.9800000000037</v>
      </c>
      <c r="I18" s="832">
        <v>1</v>
      </c>
      <c r="J18" s="832">
        <v>210.05104166666703</v>
      </c>
      <c r="K18" s="849">
        <v>24.999999999999996</v>
      </c>
      <c r="L18" s="849">
        <v>5251.2500000000018</v>
      </c>
      <c r="M18" s="832">
        <v>1.3020768761560924</v>
      </c>
      <c r="N18" s="832">
        <v>210.0500000000001</v>
      </c>
      <c r="O18" s="849"/>
      <c r="P18" s="849"/>
      <c r="Q18" s="837"/>
      <c r="R18" s="850"/>
    </row>
    <row r="19" spans="1:18" ht="14.4" customHeight="1" x14ac:dyDescent="0.3">
      <c r="A19" s="831" t="s">
        <v>3305</v>
      </c>
      <c r="B19" s="832" t="s">
        <v>3306</v>
      </c>
      <c r="C19" s="832" t="s">
        <v>604</v>
      </c>
      <c r="D19" s="832" t="s">
        <v>3287</v>
      </c>
      <c r="E19" s="832" t="s">
        <v>3312</v>
      </c>
      <c r="F19" s="832" t="s">
        <v>3313</v>
      </c>
      <c r="G19" s="849">
        <v>1</v>
      </c>
      <c r="H19" s="849">
        <v>30</v>
      </c>
      <c r="I19" s="832">
        <v>1</v>
      </c>
      <c r="J19" s="832">
        <v>30</v>
      </c>
      <c r="K19" s="849"/>
      <c r="L19" s="849"/>
      <c r="M19" s="832"/>
      <c r="N19" s="832"/>
      <c r="O19" s="849"/>
      <c r="P19" s="849"/>
      <c r="Q19" s="837"/>
      <c r="R19" s="850"/>
    </row>
    <row r="20" spans="1:18" ht="14.4" customHeight="1" x14ac:dyDescent="0.3">
      <c r="A20" s="831" t="s">
        <v>3305</v>
      </c>
      <c r="B20" s="832" t="s">
        <v>3306</v>
      </c>
      <c r="C20" s="832" t="s">
        <v>604</v>
      </c>
      <c r="D20" s="832" t="s">
        <v>3287</v>
      </c>
      <c r="E20" s="832" t="s">
        <v>3314</v>
      </c>
      <c r="F20" s="832" t="s">
        <v>3315</v>
      </c>
      <c r="G20" s="849"/>
      <c r="H20" s="849"/>
      <c r="I20" s="832"/>
      <c r="J20" s="832"/>
      <c r="K20" s="849">
        <v>1</v>
      </c>
      <c r="L20" s="849">
        <v>66</v>
      </c>
      <c r="M20" s="832"/>
      <c r="N20" s="832">
        <v>66</v>
      </c>
      <c r="O20" s="849"/>
      <c r="P20" s="849"/>
      <c r="Q20" s="837"/>
      <c r="R20" s="850"/>
    </row>
    <row r="21" spans="1:18" ht="14.4" customHeight="1" x14ac:dyDescent="0.3">
      <c r="A21" s="831" t="s">
        <v>3305</v>
      </c>
      <c r="B21" s="832" t="s">
        <v>3306</v>
      </c>
      <c r="C21" s="832" t="s">
        <v>604</v>
      </c>
      <c r="D21" s="832" t="s">
        <v>3287</v>
      </c>
      <c r="E21" s="832" t="s">
        <v>3316</v>
      </c>
      <c r="F21" s="832" t="s">
        <v>3317</v>
      </c>
      <c r="G21" s="849">
        <v>188</v>
      </c>
      <c r="H21" s="849">
        <v>38540</v>
      </c>
      <c r="I21" s="832">
        <v>1</v>
      </c>
      <c r="J21" s="832">
        <v>205</v>
      </c>
      <c r="K21" s="849">
        <v>197</v>
      </c>
      <c r="L21" s="849">
        <v>40582</v>
      </c>
      <c r="M21" s="832">
        <v>1.0529839128178515</v>
      </c>
      <c r="N21" s="832">
        <v>206</v>
      </c>
      <c r="O21" s="849">
        <v>141</v>
      </c>
      <c r="P21" s="849">
        <v>29187</v>
      </c>
      <c r="Q21" s="837">
        <v>0.75731707317073171</v>
      </c>
      <c r="R21" s="850">
        <v>207</v>
      </c>
    </row>
    <row r="22" spans="1:18" ht="14.4" customHeight="1" x14ac:dyDescent="0.3">
      <c r="A22" s="831" t="s">
        <v>3305</v>
      </c>
      <c r="B22" s="832" t="s">
        <v>3306</v>
      </c>
      <c r="C22" s="832" t="s">
        <v>604</v>
      </c>
      <c r="D22" s="832" t="s">
        <v>3287</v>
      </c>
      <c r="E22" s="832" t="s">
        <v>3318</v>
      </c>
      <c r="F22" s="832" t="s">
        <v>3319</v>
      </c>
      <c r="G22" s="849">
        <v>156</v>
      </c>
      <c r="H22" s="849">
        <v>12948</v>
      </c>
      <c r="I22" s="832">
        <v>1</v>
      </c>
      <c r="J22" s="832">
        <v>83</v>
      </c>
      <c r="K22" s="849">
        <v>150</v>
      </c>
      <c r="L22" s="849">
        <v>12450</v>
      </c>
      <c r="M22" s="832">
        <v>0.96153846153846156</v>
      </c>
      <c r="N22" s="832">
        <v>83</v>
      </c>
      <c r="O22" s="849">
        <v>136</v>
      </c>
      <c r="P22" s="849">
        <v>11424</v>
      </c>
      <c r="Q22" s="837">
        <v>0.88229842446709916</v>
      </c>
      <c r="R22" s="850">
        <v>84</v>
      </c>
    </row>
    <row r="23" spans="1:18" ht="14.4" customHeight="1" x14ac:dyDescent="0.3">
      <c r="A23" s="831" t="s">
        <v>3305</v>
      </c>
      <c r="B23" s="832" t="s">
        <v>3306</v>
      </c>
      <c r="C23" s="832" t="s">
        <v>604</v>
      </c>
      <c r="D23" s="832" t="s">
        <v>3287</v>
      </c>
      <c r="E23" s="832" t="s">
        <v>3320</v>
      </c>
      <c r="F23" s="832" t="s">
        <v>3321</v>
      </c>
      <c r="G23" s="849">
        <v>120</v>
      </c>
      <c r="H23" s="849">
        <v>12720</v>
      </c>
      <c r="I23" s="832">
        <v>1</v>
      </c>
      <c r="J23" s="832">
        <v>106</v>
      </c>
      <c r="K23" s="849">
        <v>160</v>
      </c>
      <c r="L23" s="849">
        <v>16960</v>
      </c>
      <c r="M23" s="832">
        <v>1.3333333333333333</v>
      </c>
      <c r="N23" s="832">
        <v>106</v>
      </c>
      <c r="O23" s="849">
        <v>123</v>
      </c>
      <c r="P23" s="849">
        <v>13161</v>
      </c>
      <c r="Q23" s="837">
        <v>1.0346698113207546</v>
      </c>
      <c r="R23" s="850">
        <v>107</v>
      </c>
    </row>
    <row r="24" spans="1:18" ht="14.4" customHeight="1" x14ac:dyDescent="0.3">
      <c r="A24" s="831" t="s">
        <v>3305</v>
      </c>
      <c r="B24" s="832" t="s">
        <v>3306</v>
      </c>
      <c r="C24" s="832" t="s">
        <v>604</v>
      </c>
      <c r="D24" s="832" t="s">
        <v>3287</v>
      </c>
      <c r="E24" s="832" t="s">
        <v>3322</v>
      </c>
      <c r="F24" s="832" t="s">
        <v>3323</v>
      </c>
      <c r="G24" s="849">
        <v>283</v>
      </c>
      <c r="H24" s="849">
        <v>10471</v>
      </c>
      <c r="I24" s="832">
        <v>1</v>
      </c>
      <c r="J24" s="832">
        <v>37</v>
      </c>
      <c r="K24" s="849">
        <v>208</v>
      </c>
      <c r="L24" s="849">
        <v>7696</v>
      </c>
      <c r="M24" s="832">
        <v>0.73498233215547704</v>
      </c>
      <c r="N24" s="832">
        <v>37</v>
      </c>
      <c r="O24" s="849">
        <v>279</v>
      </c>
      <c r="P24" s="849">
        <v>10602</v>
      </c>
      <c r="Q24" s="837">
        <v>1.0125107439595071</v>
      </c>
      <c r="R24" s="850">
        <v>38</v>
      </c>
    </row>
    <row r="25" spans="1:18" ht="14.4" customHeight="1" x14ac:dyDescent="0.3">
      <c r="A25" s="831" t="s">
        <v>3305</v>
      </c>
      <c r="B25" s="832" t="s">
        <v>3306</v>
      </c>
      <c r="C25" s="832" t="s">
        <v>604</v>
      </c>
      <c r="D25" s="832" t="s">
        <v>3287</v>
      </c>
      <c r="E25" s="832" t="s">
        <v>3324</v>
      </c>
      <c r="F25" s="832" t="s">
        <v>3325</v>
      </c>
      <c r="G25" s="849">
        <v>1</v>
      </c>
      <c r="H25" s="849">
        <v>5</v>
      </c>
      <c r="I25" s="832">
        <v>1</v>
      </c>
      <c r="J25" s="832">
        <v>5</v>
      </c>
      <c r="K25" s="849">
        <v>1</v>
      </c>
      <c r="L25" s="849">
        <v>5</v>
      </c>
      <c r="M25" s="832">
        <v>1</v>
      </c>
      <c r="N25" s="832">
        <v>5</v>
      </c>
      <c r="O25" s="849"/>
      <c r="P25" s="849"/>
      <c r="Q25" s="837"/>
      <c r="R25" s="850"/>
    </row>
    <row r="26" spans="1:18" ht="14.4" customHeight="1" x14ac:dyDescent="0.3">
      <c r="A26" s="831" t="s">
        <v>3305</v>
      </c>
      <c r="B26" s="832" t="s">
        <v>3306</v>
      </c>
      <c r="C26" s="832" t="s">
        <v>604</v>
      </c>
      <c r="D26" s="832" t="s">
        <v>3287</v>
      </c>
      <c r="E26" s="832" t="s">
        <v>3326</v>
      </c>
      <c r="F26" s="832" t="s">
        <v>3327</v>
      </c>
      <c r="G26" s="849">
        <v>13</v>
      </c>
      <c r="H26" s="849">
        <v>65</v>
      </c>
      <c r="I26" s="832">
        <v>1</v>
      </c>
      <c r="J26" s="832">
        <v>5</v>
      </c>
      <c r="K26" s="849">
        <v>10</v>
      </c>
      <c r="L26" s="849">
        <v>50</v>
      </c>
      <c r="M26" s="832">
        <v>0.76923076923076927</v>
      </c>
      <c r="N26" s="832">
        <v>5</v>
      </c>
      <c r="O26" s="849">
        <v>18</v>
      </c>
      <c r="P26" s="849">
        <v>90</v>
      </c>
      <c r="Q26" s="837">
        <v>1.3846153846153846</v>
      </c>
      <c r="R26" s="850">
        <v>5</v>
      </c>
    </row>
    <row r="27" spans="1:18" ht="14.4" customHeight="1" x14ac:dyDescent="0.3">
      <c r="A27" s="831" t="s">
        <v>3305</v>
      </c>
      <c r="B27" s="832" t="s">
        <v>3306</v>
      </c>
      <c r="C27" s="832" t="s">
        <v>604</v>
      </c>
      <c r="D27" s="832" t="s">
        <v>3287</v>
      </c>
      <c r="E27" s="832" t="s">
        <v>3328</v>
      </c>
      <c r="F27" s="832" t="s">
        <v>3329</v>
      </c>
      <c r="G27" s="849">
        <v>2</v>
      </c>
      <c r="H27" s="849">
        <v>414</v>
      </c>
      <c r="I27" s="832">
        <v>1</v>
      </c>
      <c r="J27" s="832">
        <v>207</v>
      </c>
      <c r="K27" s="849"/>
      <c r="L27" s="849"/>
      <c r="M27" s="832"/>
      <c r="N27" s="832"/>
      <c r="O27" s="849">
        <v>1</v>
      </c>
      <c r="P27" s="849">
        <v>242</v>
      </c>
      <c r="Q27" s="837">
        <v>0.58454106280193241</v>
      </c>
      <c r="R27" s="850">
        <v>242</v>
      </c>
    </row>
    <row r="28" spans="1:18" ht="14.4" customHeight="1" x14ac:dyDescent="0.3">
      <c r="A28" s="831" t="s">
        <v>3305</v>
      </c>
      <c r="B28" s="832" t="s">
        <v>3306</v>
      </c>
      <c r="C28" s="832" t="s">
        <v>604</v>
      </c>
      <c r="D28" s="832" t="s">
        <v>3287</v>
      </c>
      <c r="E28" s="832" t="s">
        <v>3330</v>
      </c>
      <c r="F28" s="832" t="s">
        <v>3331</v>
      </c>
      <c r="G28" s="849">
        <v>2</v>
      </c>
      <c r="H28" s="849">
        <v>618</v>
      </c>
      <c r="I28" s="832">
        <v>1</v>
      </c>
      <c r="J28" s="832">
        <v>309</v>
      </c>
      <c r="K28" s="849">
        <v>3</v>
      </c>
      <c r="L28" s="849">
        <v>1146</v>
      </c>
      <c r="M28" s="832">
        <v>1.854368932038835</v>
      </c>
      <c r="N28" s="832">
        <v>382</v>
      </c>
      <c r="O28" s="849">
        <v>7</v>
      </c>
      <c r="P28" s="849">
        <v>2688</v>
      </c>
      <c r="Q28" s="837">
        <v>4.349514563106796</v>
      </c>
      <c r="R28" s="850">
        <v>384</v>
      </c>
    </row>
    <row r="29" spans="1:18" ht="14.4" customHeight="1" x14ac:dyDescent="0.3">
      <c r="A29" s="831" t="s">
        <v>3305</v>
      </c>
      <c r="B29" s="832" t="s">
        <v>3306</v>
      </c>
      <c r="C29" s="832" t="s">
        <v>604</v>
      </c>
      <c r="D29" s="832" t="s">
        <v>3287</v>
      </c>
      <c r="E29" s="832" t="s">
        <v>3332</v>
      </c>
      <c r="F29" s="832" t="s">
        <v>3333</v>
      </c>
      <c r="G29" s="849">
        <v>10</v>
      </c>
      <c r="H29" s="849">
        <v>990</v>
      </c>
      <c r="I29" s="832">
        <v>1</v>
      </c>
      <c r="J29" s="832">
        <v>99</v>
      </c>
      <c r="K29" s="849">
        <v>33</v>
      </c>
      <c r="L29" s="849">
        <v>3003</v>
      </c>
      <c r="M29" s="832">
        <v>3.0333333333333332</v>
      </c>
      <c r="N29" s="832">
        <v>91</v>
      </c>
      <c r="O29" s="849">
        <v>13</v>
      </c>
      <c r="P29" s="849">
        <v>1183</v>
      </c>
      <c r="Q29" s="837">
        <v>1.194949494949495</v>
      </c>
      <c r="R29" s="850">
        <v>91</v>
      </c>
    </row>
    <row r="30" spans="1:18" ht="14.4" customHeight="1" x14ac:dyDescent="0.3">
      <c r="A30" s="831" t="s">
        <v>3305</v>
      </c>
      <c r="B30" s="832" t="s">
        <v>3306</v>
      </c>
      <c r="C30" s="832" t="s">
        <v>604</v>
      </c>
      <c r="D30" s="832" t="s">
        <v>3287</v>
      </c>
      <c r="E30" s="832" t="s">
        <v>3334</v>
      </c>
      <c r="F30" s="832" t="s">
        <v>3335</v>
      </c>
      <c r="G30" s="849">
        <v>1</v>
      </c>
      <c r="H30" s="849">
        <v>332</v>
      </c>
      <c r="I30" s="832">
        <v>1</v>
      </c>
      <c r="J30" s="832">
        <v>332</v>
      </c>
      <c r="K30" s="849"/>
      <c r="L30" s="849"/>
      <c r="M30" s="832"/>
      <c r="N30" s="832"/>
      <c r="O30" s="849">
        <v>1</v>
      </c>
      <c r="P30" s="849">
        <v>436</v>
      </c>
      <c r="Q30" s="837">
        <v>1.3132530120481927</v>
      </c>
      <c r="R30" s="850">
        <v>436</v>
      </c>
    </row>
    <row r="31" spans="1:18" ht="14.4" customHeight="1" x14ac:dyDescent="0.3">
      <c r="A31" s="831" t="s">
        <v>3305</v>
      </c>
      <c r="B31" s="832" t="s">
        <v>3306</v>
      </c>
      <c r="C31" s="832" t="s">
        <v>604</v>
      </c>
      <c r="D31" s="832" t="s">
        <v>3287</v>
      </c>
      <c r="E31" s="832" t="s">
        <v>3288</v>
      </c>
      <c r="F31" s="832" t="s">
        <v>3289</v>
      </c>
      <c r="G31" s="849">
        <v>10</v>
      </c>
      <c r="H31" s="849">
        <v>970</v>
      </c>
      <c r="I31" s="832">
        <v>1</v>
      </c>
      <c r="J31" s="832">
        <v>97</v>
      </c>
      <c r="K31" s="849">
        <v>17</v>
      </c>
      <c r="L31" s="849">
        <v>1377</v>
      </c>
      <c r="M31" s="832">
        <v>1.4195876288659794</v>
      </c>
      <c r="N31" s="832">
        <v>81</v>
      </c>
      <c r="O31" s="849">
        <v>17</v>
      </c>
      <c r="P31" s="849">
        <v>1377</v>
      </c>
      <c r="Q31" s="837">
        <v>1.4195876288659794</v>
      </c>
      <c r="R31" s="850">
        <v>81</v>
      </c>
    </row>
    <row r="32" spans="1:18" ht="14.4" customHeight="1" x14ac:dyDescent="0.3">
      <c r="A32" s="831" t="s">
        <v>3305</v>
      </c>
      <c r="B32" s="832" t="s">
        <v>3306</v>
      </c>
      <c r="C32" s="832" t="s">
        <v>604</v>
      </c>
      <c r="D32" s="832" t="s">
        <v>3287</v>
      </c>
      <c r="E32" s="832" t="s">
        <v>3290</v>
      </c>
      <c r="F32" s="832" t="s">
        <v>3291</v>
      </c>
      <c r="G32" s="849">
        <v>2314</v>
      </c>
      <c r="H32" s="849">
        <v>580814</v>
      </c>
      <c r="I32" s="832">
        <v>1</v>
      </c>
      <c r="J32" s="832">
        <v>251</v>
      </c>
      <c r="K32" s="849">
        <v>2396</v>
      </c>
      <c r="L32" s="849">
        <v>603792</v>
      </c>
      <c r="M32" s="832">
        <v>1.0395617185536161</v>
      </c>
      <c r="N32" s="832">
        <v>252</v>
      </c>
      <c r="O32" s="849">
        <v>2605</v>
      </c>
      <c r="P32" s="849">
        <v>661670</v>
      </c>
      <c r="Q32" s="837">
        <v>1.1392115203834619</v>
      </c>
      <c r="R32" s="850">
        <v>254</v>
      </c>
    </row>
    <row r="33" spans="1:18" ht="14.4" customHeight="1" x14ac:dyDescent="0.3">
      <c r="A33" s="831" t="s">
        <v>3305</v>
      </c>
      <c r="B33" s="832" t="s">
        <v>3306</v>
      </c>
      <c r="C33" s="832" t="s">
        <v>604</v>
      </c>
      <c r="D33" s="832" t="s">
        <v>3287</v>
      </c>
      <c r="E33" s="832" t="s">
        <v>3336</v>
      </c>
      <c r="F33" s="832" t="s">
        <v>3337</v>
      </c>
      <c r="G33" s="849">
        <v>2576</v>
      </c>
      <c r="H33" s="849">
        <v>324576</v>
      </c>
      <c r="I33" s="832">
        <v>1</v>
      </c>
      <c r="J33" s="832">
        <v>126</v>
      </c>
      <c r="K33" s="849">
        <v>2838</v>
      </c>
      <c r="L33" s="849">
        <v>360426</v>
      </c>
      <c r="M33" s="832">
        <v>1.1104517894114168</v>
      </c>
      <c r="N33" s="832">
        <v>127</v>
      </c>
      <c r="O33" s="849">
        <v>2581</v>
      </c>
      <c r="P33" s="849">
        <v>325206</v>
      </c>
      <c r="Q33" s="837">
        <v>1.00194099378882</v>
      </c>
      <c r="R33" s="850">
        <v>126</v>
      </c>
    </row>
    <row r="34" spans="1:18" ht="14.4" customHeight="1" x14ac:dyDescent="0.3">
      <c r="A34" s="831" t="s">
        <v>3305</v>
      </c>
      <c r="B34" s="832" t="s">
        <v>3306</v>
      </c>
      <c r="C34" s="832" t="s">
        <v>604</v>
      </c>
      <c r="D34" s="832" t="s">
        <v>3287</v>
      </c>
      <c r="E34" s="832" t="s">
        <v>3338</v>
      </c>
      <c r="F34" s="832" t="s">
        <v>3339</v>
      </c>
      <c r="G34" s="849"/>
      <c r="H34" s="849"/>
      <c r="I34" s="832"/>
      <c r="J34" s="832"/>
      <c r="K34" s="849">
        <v>38</v>
      </c>
      <c r="L34" s="849">
        <v>20178</v>
      </c>
      <c r="M34" s="832"/>
      <c r="N34" s="832">
        <v>531</v>
      </c>
      <c r="O34" s="849">
        <v>10</v>
      </c>
      <c r="P34" s="849">
        <v>5360</v>
      </c>
      <c r="Q34" s="837"/>
      <c r="R34" s="850">
        <v>536</v>
      </c>
    </row>
    <row r="35" spans="1:18" ht="14.4" customHeight="1" x14ac:dyDescent="0.3">
      <c r="A35" s="831" t="s">
        <v>3305</v>
      </c>
      <c r="B35" s="832" t="s">
        <v>3306</v>
      </c>
      <c r="C35" s="832" t="s">
        <v>604</v>
      </c>
      <c r="D35" s="832" t="s">
        <v>3287</v>
      </c>
      <c r="E35" s="832" t="s">
        <v>3299</v>
      </c>
      <c r="F35" s="832" t="s">
        <v>3300</v>
      </c>
      <c r="G35" s="849">
        <v>1</v>
      </c>
      <c r="H35" s="849">
        <v>1310</v>
      </c>
      <c r="I35" s="832">
        <v>1</v>
      </c>
      <c r="J35" s="832">
        <v>1310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" customHeight="1" x14ac:dyDescent="0.3">
      <c r="A36" s="831" t="s">
        <v>3305</v>
      </c>
      <c r="B36" s="832" t="s">
        <v>3306</v>
      </c>
      <c r="C36" s="832" t="s">
        <v>604</v>
      </c>
      <c r="D36" s="832" t="s">
        <v>3287</v>
      </c>
      <c r="E36" s="832" t="s">
        <v>3292</v>
      </c>
      <c r="F36" s="832" t="s">
        <v>3293</v>
      </c>
      <c r="G36" s="849">
        <v>1140</v>
      </c>
      <c r="H36" s="849">
        <v>185820</v>
      </c>
      <c r="I36" s="832">
        <v>1</v>
      </c>
      <c r="J36" s="832">
        <v>163</v>
      </c>
      <c r="K36" s="849">
        <v>1244</v>
      </c>
      <c r="L36" s="849">
        <v>204016</v>
      </c>
      <c r="M36" s="832">
        <v>1.0979227209127111</v>
      </c>
      <c r="N36" s="832">
        <v>164</v>
      </c>
      <c r="O36" s="849">
        <v>1156</v>
      </c>
      <c r="P36" s="849">
        <v>190740</v>
      </c>
      <c r="Q36" s="837">
        <v>1.0264772360348724</v>
      </c>
      <c r="R36" s="850">
        <v>165</v>
      </c>
    </row>
    <row r="37" spans="1:18" ht="14.4" customHeight="1" x14ac:dyDescent="0.3">
      <c r="A37" s="831" t="s">
        <v>3305</v>
      </c>
      <c r="B37" s="832" t="s">
        <v>3306</v>
      </c>
      <c r="C37" s="832" t="s">
        <v>604</v>
      </c>
      <c r="D37" s="832" t="s">
        <v>3287</v>
      </c>
      <c r="E37" s="832" t="s">
        <v>3340</v>
      </c>
      <c r="F37" s="832" t="s">
        <v>3341</v>
      </c>
      <c r="G37" s="849">
        <v>4384</v>
      </c>
      <c r="H37" s="849">
        <v>146133.30000000002</v>
      </c>
      <c r="I37" s="832">
        <v>1</v>
      </c>
      <c r="J37" s="832">
        <v>33.333325729927012</v>
      </c>
      <c r="K37" s="849">
        <v>4648</v>
      </c>
      <c r="L37" s="849">
        <v>154933.32</v>
      </c>
      <c r="M37" s="832">
        <v>1.0602191286996188</v>
      </c>
      <c r="N37" s="832">
        <v>33.333330464716006</v>
      </c>
      <c r="O37" s="849">
        <v>4662</v>
      </c>
      <c r="P37" s="849">
        <v>155399.99000000002</v>
      </c>
      <c r="Q37" s="837">
        <v>1.0634125828952059</v>
      </c>
      <c r="R37" s="850">
        <v>33.333331188331194</v>
      </c>
    </row>
    <row r="38" spans="1:18" ht="14.4" customHeight="1" x14ac:dyDescent="0.3">
      <c r="A38" s="831" t="s">
        <v>3305</v>
      </c>
      <c r="B38" s="832" t="s">
        <v>3306</v>
      </c>
      <c r="C38" s="832" t="s">
        <v>604</v>
      </c>
      <c r="D38" s="832" t="s">
        <v>3287</v>
      </c>
      <c r="E38" s="832" t="s">
        <v>3342</v>
      </c>
      <c r="F38" s="832" t="s">
        <v>3343</v>
      </c>
      <c r="G38" s="849">
        <v>205</v>
      </c>
      <c r="H38" s="849">
        <v>23780</v>
      </c>
      <c r="I38" s="832">
        <v>1</v>
      </c>
      <c r="J38" s="832">
        <v>116</v>
      </c>
      <c r="K38" s="849">
        <v>252</v>
      </c>
      <c r="L38" s="849">
        <v>29232</v>
      </c>
      <c r="M38" s="832">
        <v>1.2292682926829268</v>
      </c>
      <c r="N38" s="832">
        <v>116</v>
      </c>
      <c r="O38" s="849">
        <v>197</v>
      </c>
      <c r="P38" s="849">
        <v>22852</v>
      </c>
      <c r="Q38" s="837">
        <v>0.96097560975609753</v>
      </c>
      <c r="R38" s="850">
        <v>116</v>
      </c>
    </row>
    <row r="39" spans="1:18" ht="14.4" customHeight="1" x14ac:dyDescent="0.3">
      <c r="A39" s="831" t="s">
        <v>3305</v>
      </c>
      <c r="B39" s="832" t="s">
        <v>3306</v>
      </c>
      <c r="C39" s="832" t="s">
        <v>604</v>
      </c>
      <c r="D39" s="832" t="s">
        <v>3287</v>
      </c>
      <c r="E39" s="832" t="s">
        <v>3344</v>
      </c>
      <c r="F39" s="832" t="s">
        <v>3345</v>
      </c>
      <c r="G39" s="849">
        <v>40</v>
      </c>
      <c r="H39" s="849">
        <v>1480</v>
      </c>
      <c r="I39" s="832">
        <v>1</v>
      </c>
      <c r="J39" s="832">
        <v>37</v>
      </c>
      <c r="K39" s="849">
        <v>36</v>
      </c>
      <c r="L39" s="849">
        <v>1332</v>
      </c>
      <c r="M39" s="832">
        <v>0.9</v>
      </c>
      <c r="N39" s="832">
        <v>37</v>
      </c>
      <c r="O39" s="849">
        <v>45</v>
      </c>
      <c r="P39" s="849">
        <v>1710</v>
      </c>
      <c r="Q39" s="837">
        <v>1.1554054054054055</v>
      </c>
      <c r="R39" s="850">
        <v>38</v>
      </c>
    </row>
    <row r="40" spans="1:18" ht="14.4" customHeight="1" x14ac:dyDescent="0.3">
      <c r="A40" s="831" t="s">
        <v>3305</v>
      </c>
      <c r="B40" s="832" t="s">
        <v>3306</v>
      </c>
      <c r="C40" s="832" t="s">
        <v>604</v>
      </c>
      <c r="D40" s="832" t="s">
        <v>3287</v>
      </c>
      <c r="E40" s="832" t="s">
        <v>3294</v>
      </c>
      <c r="F40" s="832" t="s">
        <v>3295</v>
      </c>
      <c r="G40" s="849">
        <v>1186</v>
      </c>
      <c r="H40" s="849">
        <v>101996</v>
      </c>
      <c r="I40" s="832">
        <v>1</v>
      </c>
      <c r="J40" s="832">
        <v>86</v>
      </c>
      <c r="K40" s="849">
        <v>1321</v>
      </c>
      <c r="L40" s="849">
        <v>113606</v>
      </c>
      <c r="M40" s="832">
        <v>1.1138279932546373</v>
      </c>
      <c r="N40" s="832">
        <v>86</v>
      </c>
      <c r="O40" s="849">
        <v>1213</v>
      </c>
      <c r="P40" s="849">
        <v>105531</v>
      </c>
      <c r="Q40" s="837">
        <v>1.0346582218910545</v>
      </c>
      <c r="R40" s="850">
        <v>87</v>
      </c>
    </row>
    <row r="41" spans="1:18" ht="14.4" customHeight="1" x14ac:dyDescent="0.3">
      <c r="A41" s="831" t="s">
        <v>3305</v>
      </c>
      <c r="B41" s="832" t="s">
        <v>3306</v>
      </c>
      <c r="C41" s="832" t="s">
        <v>604</v>
      </c>
      <c r="D41" s="832" t="s">
        <v>3287</v>
      </c>
      <c r="E41" s="832" t="s">
        <v>3346</v>
      </c>
      <c r="F41" s="832" t="s">
        <v>3347</v>
      </c>
      <c r="G41" s="849">
        <v>3</v>
      </c>
      <c r="H41" s="849">
        <v>462</v>
      </c>
      <c r="I41" s="832">
        <v>1</v>
      </c>
      <c r="J41" s="832">
        <v>154</v>
      </c>
      <c r="K41" s="849">
        <v>1</v>
      </c>
      <c r="L41" s="849">
        <v>155</v>
      </c>
      <c r="M41" s="832">
        <v>0.33549783549783552</v>
      </c>
      <c r="N41" s="832">
        <v>155</v>
      </c>
      <c r="O41" s="849">
        <v>1</v>
      </c>
      <c r="P41" s="849">
        <v>156</v>
      </c>
      <c r="Q41" s="837">
        <v>0.33766233766233766</v>
      </c>
      <c r="R41" s="850">
        <v>156</v>
      </c>
    </row>
    <row r="42" spans="1:18" ht="14.4" customHeight="1" x14ac:dyDescent="0.3">
      <c r="A42" s="831" t="s">
        <v>3305</v>
      </c>
      <c r="B42" s="832" t="s">
        <v>3306</v>
      </c>
      <c r="C42" s="832" t="s">
        <v>604</v>
      </c>
      <c r="D42" s="832" t="s">
        <v>3287</v>
      </c>
      <c r="E42" s="832" t="s">
        <v>3348</v>
      </c>
      <c r="F42" s="832" t="s">
        <v>3349</v>
      </c>
      <c r="G42" s="849">
        <v>3</v>
      </c>
      <c r="H42" s="849">
        <v>96</v>
      </c>
      <c r="I42" s="832">
        <v>1</v>
      </c>
      <c r="J42" s="832">
        <v>32</v>
      </c>
      <c r="K42" s="849">
        <v>1</v>
      </c>
      <c r="L42" s="849">
        <v>32</v>
      </c>
      <c r="M42" s="832">
        <v>0.33333333333333331</v>
      </c>
      <c r="N42" s="832">
        <v>32</v>
      </c>
      <c r="O42" s="849">
        <v>1</v>
      </c>
      <c r="P42" s="849">
        <v>33</v>
      </c>
      <c r="Q42" s="837">
        <v>0.34375</v>
      </c>
      <c r="R42" s="850">
        <v>33</v>
      </c>
    </row>
    <row r="43" spans="1:18" ht="14.4" customHeight="1" x14ac:dyDescent="0.3">
      <c r="A43" s="831" t="s">
        <v>3305</v>
      </c>
      <c r="B43" s="832" t="s">
        <v>3306</v>
      </c>
      <c r="C43" s="832" t="s">
        <v>604</v>
      </c>
      <c r="D43" s="832" t="s">
        <v>3287</v>
      </c>
      <c r="E43" s="832" t="s">
        <v>3350</v>
      </c>
      <c r="F43" s="832" t="s">
        <v>3351</v>
      </c>
      <c r="G43" s="849">
        <v>7</v>
      </c>
      <c r="H43" s="849">
        <v>0</v>
      </c>
      <c r="I43" s="832"/>
      <c r="J43" s="832">
        <v>0</v>
      </c>
      <c r="K43" s="849">
        <v>5</v>
      </c>
      <c r="L43" s="849">
        <v>0</v>
      </c>
      <c r="M43" s="832"/>
      <c r="N43" s="832">
        <v>0</v>
      </c>
      <c r="O43" s="849">
        <v>1</v>
      </c>
      <c r="P43" s="849">
        <v>0</v>
      </c>
      <c r="Q43" s="837"/>
      <c r="R43" s="850">
        <v>0</v>
      </c>
    </row>
    <row r="44" spans="1:18" ht="14.4" customHeight="1" x14ac:dyDescent="0.3">
      <c r="A44" s="831" t="s">
        <v>3305</v>
      </c>
      <c r="B44" s="832" t="s">
        <v>3306</v>
      </c>
      <c r="C44" s="832" t="s">
        <v>604</v>
      </c>
      <c r="D44" s="832" t="s">
        <v>3287</v>
      </c>
      <c r="E44" s="832" t="s">
        <v>3352</v>
      </c>
      <c r="F44" s="832" t="s">
        <v>3353</v>
      </c>
      <c r="G44" s="849">
        <v>3</v>
      </c>
      <c r="H44" s="849">
        <v>600</v>
      </c>
      <c r="I44" s="832">
        <v>1</v>
      </c>
      <c r="J44" s="832">
        <v>200</v>
      </c>
      <c r="K44" s="849">
        <v>4</v>
      </c>
      <c r="L44" s="849">
        <v>800</v>
      </c>
      <c r="M44" s="832">
        <v>1.3333333333333333</v>
      </c>
      <c r="N44" s="832">
        <v>200</v>
      </c>
      <c r="O44" s="849">
        <v>2</v>
      </c>
      <c r="P44" s="849">
        <v>400</v>
      </c>
      <c r="Q44" s="837">
        <v>0.66666666666666663</v>
      </c>
      <c r="R44" s="850">
        <v>200</v>
      </c>
    </row>
    <row r="45" spans="1:18" ht="14.4" customHeight="1" x14ac:dyDescent="0.3">
      <c r="A45" s="831" t="s">
        <v>3305</v>
      </c>
      <c r="B45" s="832" t="s">
        <v>3306</v>
      </c>
      <c r="C45" s="832" t="s">
        <v>604</v>
      </c>
      <c r="D45" s="832" t="s">
        <v>3287</v>
      </c>
      <c r="E45" s="832" t="s">
        <v>3354</v>
      </c>
      <c r="F45" s="832" t="s">
        <v>3355</v>
      </c>
      <c r="G45" s="849">
        <v>2</v>
      </c>
      <c r="H45" s="849">
        <v>148</v>
      </c>
      <c r="I45" s="832">
        <v>1</v>
      </c>
      <c r="J45" s="832">
        <v>74</v>
      </c>
      <c r="K45" s="849"/>
      <c r="L45" s="849"/>
      <c r="M45" s="832"/>
      <c r="N45" s="832"/>
      <c r="O45" s="849">
        <v>3</v>
      </c>
      <c r="P45" s="849">
        <v>225</v>
      </c>
      <c r="Q45" s="837">
        <v>1.5202702702702702</v>
      </c>
      <c r="R45" s="850">
        <v>75</v>
      </c>
    </row>
    <row r="46" spans="1:18" ht="14.4" customHeight="1" x14ac:dyDescent="0.3">
      <c r="A46" s="831" t="s">
        <v>3305</v>
      </c>
      <c r="B46" s="832" t="s">
        <v>3306</v>
      </c>
      <c r="C46" s="832" t="s">
        <v>604</v>
      </c>
      <c r="D46" s="832" t="s">
        <v>3287</v>
      </c>
      <c r="E46" s="832" t="s">
        <v>3356</v>
      </c>
      <c r="F46" s="832" t="s">
        <v>3357</v>
      </c>
      <c r="G46" s="849">
        <v>2</v>
      </c>
      <c r="H46" s="849">
        <v>790</v>
      </c>
      <c r="I46" s="832">
        <v>1</v>
      </c>
      <c r="J46" s="832">
        <v>395</v>
      </c>
      <c r="K46" s="849"/>
      <c r="L46" s="849"/>
      <c r="M46" s="832"/>
      <c r="N46" s="832"/>
      <c r="O46" s="849">
        <v>2</v>
      </c>
      <c r="P46" s="849">
        <v>998</v>
      </c>
      <c r="Q46" s="837">
        <v>1.2632911392405064</v>
      </c>
      <c r="R46" s="850">
        <v>499</v>
      </c>
    </row>
    <row r="47" spans="1:18" ht="14.4" customHeight="1" x14ac:dyDescent="0.3">
      <c r="A47" s="831" t="s">
        <v>3305</v>
      </c>
      <c r="B47" s="832" t="s">
        <v>3306</v>
      </c>
      <c r="C47" s="832" t="s">
        <v>604</v>
      </c>
      <c r="D47" s="832" t="s">
        <v>3287</v>
      </c>
      <c r="E47" s="832" t="s">
        <v>3358</v>
      </c>
      <c r="F47" s="832" t="s">
        <v>3359</v>
      </c>
      <c r="G47" s="849">
        <v>7</v>
      </c>
      <c r="H47" s="849">
        <v>1134</v>
      </c>
      <c r="I47" s="832">
        <v>1</v>
      </c>
      <c r="J47" s="832">
        <v>162</v>
      </c>
      <c r="K47" s="849">
        <v>2</v>
      </c>
      <c r="L47" s="849">
        <v>316</v>
      </c>
      <c r="M47" s="832">
        <v>0.27865961199294531</v>
      </c>
      <c r="N47" s="832">
        <v>158</v>
      </c>
      <c r="O47" s="849">
        <v>1</v>
      </c>
      <c r="P47" s="849">
        <v>158</v>
      </c>
      <c r="Q47" s="837">
        <v>0.13932980599647266</v>
      </c>
      <c r="R47" s="850">
        <v>158</v>
      </c>
    </row>
    <row r="48" spans="1:18" ht="14.4" customHeight="1" x14ac:dyDescent="0.3">
      <c r="A48" s="831" t="s">
        <v>3305</v>
      </c>
      <c r="B48" s="832" t="s">
        <v>3306</v>
      </c>
      <c r="C48" s="832" t="s">
        <v>604</v>
      </c>
      <c r="D48" s="832" t="s">
        <v>3287</v>
      </c>
      <c r="E48" s="832" t="s">
        <v>3360</v>
      </c>
      <c r="F48" s="832" t="s">
        <v>3361</v>
      </c>
      <c r="G48" s="849"/>
      <c r="H48" s="849"/>
      <c r="I48" s="832"/>
      <c r="J48" s="832"/>
      <c r="K48" s="849">
        <v>2</v>
      </c>
      <c r="L48" s="849">
        <v>748</v>
      </c>
      <c r="M48" s="832"/>
      <c r="N48" s="832">
        <v>374</v>
      </c>
      <c r="O48" s="849"/>
      <c r="P48" s="849"/>
      <c r="Q48" s="837"/>
      <c r="R48" s="850"/>
    </row>
    <row r="49" spans="1:18" ht="14.4" customHeight="1" x14ac:dyDescent="0.3">
      <c r="A49" s="831" t="s">
        <v>3305</v>
      </c>
      <c r="B49" s="832" t="s">
        <v>3306</v>
      </c>
      <c r="C49" s="832" t="s">
        <v>604</v>
      </c>
      <c r="D49" s="832" t="s">
        <v>3287</v>
      </c>
      <c r="E49" s="832" t="s">
        <v>3362</v>
      </c>
      <c r="F49" s="832" t="s">
        <v>3363</v>
      </c>
      <c r="G49" s="849">
        <v>2</v>
      </c>
      <c r="H49" s="849">
        <v>118</v>
      </c>
      <c r="I49" s="832">
        <v>1</v>
      </c>
      <c r="J49" s="832">
        <v>59</v>
      </c>
      <c r="K49" s="849"/>
      <c r="L49" s="849"/>
      <c r="M49" s="832"/>
      <c r="N49" s="832"/>
      <c r="O49" s="849"/>
      <c r="P49" s="849"/>
      <c r="Q49" s="837"/>
      <c r="R49" s="850"/>
    </row>
    <row r="50" spans="1:18" ht="14.4" customHeight="1" x14ac:dyDescent="0.3">
      <c r="A50" s="831" t="s">
        <v>3305</v>
      </c>
      <c r="B50" s="832" t="s">
        <v>3306</v>
      </c>
      <c r="C50" s="832" t="s">
        <v>604</v>
      </c>
      <c r="D50" s="832" t="s">
        <v>3287</v>
      </c>
      <c r="E50" s="832" t="s">
        <v>3364</v>
      </c>
      <c r="F50" s="832" t="s">
        <v>3365</v>
      </c>
      <c r="G50" s="849"/>
      <c r="H50" s="849"/>
      <c r="I50" s="832"/>
      <c r="J50" s="832"/>
      <c r="K50" s="849"/>
      <c r="L50" s="849"/>
      <c r="M50" s="832"/>
      <c r="N50" s="832"/>
      <c r="O50" s="849">
        <v>1</v>
      </c>
      <c r="P50" s="849">
        <v>448</v>
      </c>
      <c r="Q50" s="837"/>
      <c r="R50" s="850">
        <v>448</v>
      </c>
    </row>
    <row r="51" spans="1:18" ht="14.4" customHeight="1" x14ac:dyDescent="0.3">
      <c r="A51" s="831" t="s">
        <v>3305</v>
      </c>
      <c r="B51" s="832" t="s">
        <v>3306</v>
      </c>
      <c r="C51" s="832" t="s">
        <v>604</v>
      </c>
      <c r="D51" s="832" t="s">
        <v>3287</v>
      </c>
      <c r="E51" s="832" t="s">
        <v>3366</v>
      </c>
      <c r="F51" s="832" t="s">
        <v>3367</v>
      </c>
      <c r="G51" s="849">
        <v>2</v>
      </c>
      <c r="H51" s="849">
        <v>246</v>
      </c>
      <c r="I51" s="832">
        <v>1</v>
      </c>
      <c r="J51" s="832">
        <v>123</v>
      </c>
      <c r="K51" s="849"/>
      <c r="L51" s="849"/>
      <c r="M51" s="832"/>
      <c r="N51" s="832"/>
      <c r="O51" s="849">
        <v>2</v>
      </c>
      <c r="P51" s="849">
        <v>250</v>
      </c>
      <c r="Q51" s="837">
        <v>1.0162601626016261</v>
      </c>
      <c r="R51" s="850">
        <v>125</v>
      </c>
    </row>
    <row r="52" spans="1:18" ht="14.4" customHeight="1" x14ac:dyDescent="0.3">
      <c r="A52" s="831" t="s">
        <v>3305</v>
      </c>
      <c r="B52" s="832" t="s">
        <v>3306</v>
      </c>
      <c r="C52" s="832" t="s">
        <v>604</v>
      </c>
      <c r="D52" s="832" t="s">
        <v>3287</v>
      </c>
      <c r="E52" s="832" t="s">
        <v>3368</v>
      </c>
      <c r="F52" s="832" t="s">
        <v>3369</v>
      </c>
      <c r="G52" s="849">
        <v>25</v>
      </c>
      <c r="H52" s="849">
        <v>1475</v>
      </c>
      <c r="I52" s="832">
        <v>1</v>
      </c>
      <c r="J52" s="832">
        <v>59</v>
      </c>
      <c r="K52" s="849">
        <v>24</v>
      </c>
      <c r="L52" s="849">
        <v>1416</v>
      </c>
      <c r="M52" s="832">
        <v>0.96</v>
      </c>
      <c r="N52" s="832">
        <v>59</v>
      </c>
      <c r="O52" s="849">
        <v>20</v>
      </c>
      <c r="P52" s="849">
        <v>1220</v>
      </c>
      <c r="Q52" s="837">
        <v>0.82711864406779656</v>
      </c>
      <c r="R52" s="850">
        <v>61</v>
      </c>
    </row>
    <row r="53" spans="1:18" ht="14.4" customHeight="1" x14ac:dyDescent="0.3">
      <c r="A53" s="831" t="s">
        <v>3305</v>
      </c>
      <c r="B53" s="832" t="s">
        <v>3306</v>
      </c>
      <c r="C53" s="832" t="s">
        <v>604</v>
      </c>
      <c r="D53" s="832" t="s">
        <v>3287</v>
      </c>
      <c r="E53" s="832" t="s">
        <v>3370</v>
      </c>
      <c r="F53" s="832" t="s">
        <v>3371</v>
      </c>
      <c r="G53" s="849">
        <v>370</v>
      </c>
      <c r="H53" s="849">
        <v>75480</v>
      </c>
      <c r="I53" s="832">
        <v>1</v>
      </c>
      <c r="J53" s="832">
        <v>204</v>
      </c>
      <c r="K53" s="849">
        <v>336</v>
      </c>
      <c r="L53" s="849">
        <v>68880</v>
      </c>
      <c r="M53" s="832">
        <v>0.91255961844197142</v>
      </c>
      <c r="N53" s="832">
        <v>205</v>
      </c>
      <c r="O53" s="849">
        <v>308</v>
      </c>
      <c r="P53" s="849">
        <v>63448</v>
      </c>
      <c r="Q53" s="837">
        <v>0.84059353471118181</v>
      </c>
      <c r="R53" s="850">
        <v>206</v>
      </c>
    </row>
    <row r="54" spans="1:18" ht="14.4" customHeight="1" x14ac:dyDescent="0.3">
      <c r="A54" s="831" t="s">
        <v>3305</v>
      </c>
      <c r="B54" s="832" t="s">
        <v>3306</v>
      </c>
      <c r="C54" s="832" t="s">
        <v>604</v>
      </c>
      <c r="D54" s="832" t="s">
        <v>3287</v>
      </c>
      <c r="E54" s="832" t="s">
        <v>3372</v>
      </c>
      <c r="F54" s="832" t="s">
        <v>3373</v>
      </c>
      <c r="G54" s="849"/>
      <c r="H54" s="849"/>
      <c r="I54" s="832"/>
      <c r="J54" s="832"/>
      <c r="K54" s="849"/>
      <c r="L54" s="849"/>
      <c r="M54" s="832"/>
      <c r="N54" s="832"/>
      <c r="O54" s="849">
        <v>1</v>
      </c>
      <c r="P54" s="849">
        <v>376</v>
      </c>
      <c r="Q54" s="837"/>
      <c r="R54" s="850">
        <v>376</v>
      </c>
    </row>
    <row r="55" spans="1:18" ht="14.4" customHeight="1" x14ac:dyDescent="0.3">
      <c r="A55" s="831" t="s">
        <v>3305</v>
      </c>
      <c r="B55" s="832" t="s">
        <v>3306</v>
      </c>
      <c r="C55" s="832" t="s">
        <v>604</v>
      </c>
      <c r="D55" s="832" t="s">
        <v>3287</v>
      </c>
      <c r="E55" s="832" t="s">
        <v>3374</v>
      </c>
      <c r="F55" s="832" t="s">
        <v>3375</v>
      </c>
      <c r="G55" s="849">
        <v>3</v>
      </c>
      <c r="H55" s="849">
        <v>957</v>
      </c>
      <c r="I55" s="832">
        <v>1</v>
      </c>
      <c r="J55" s="832">
        <v>319</v>
      </c>
      <c r="K55" s="849">
        <v>3</v>
      </c>
      <c r="L55" s="849">
        <v>1059</v>
      </c>
      <c r="M55" s="832">
        <v>1.1065830721003134</v>
      </c>
      <c r="N55" s="832">
        <v>353</v>
      </c>
      <c r="O55" s="849"/>
      <c r="P55" s="849"/>
      <c r="Q55" s="837"/>
      <c r="R55" s="850"/>
    </row>
    <row r="56" spans="1:18" ht="14.4" customHeight="1" x14ac:dyDescent="0.3">
      <c r="A56" s="831" t="s">
        <v>3305</v>
      </c>
      <c r="B56" s="832" t="s">
        <v>3306</v>
      </c>
      <c r="C56" s="832" t="s">
        <v>604</v>
      </c>
      <c r="D56" s="832" t="s">
        <v>3287</v>
      </c>
      <c r="E56" s="832" t="s">
        <v>3376</v>
      </c>
      <c r="F56" s="832" t="s">
        <v>3377</v>
      </c>
      <c r="G56" s="849"/>
      <c r="H56" s="849"/>
      <c r="I56" s="832"/>
      <c r="J56" s="832"/>
      <c r="K56" s="849">
        <v>1</v>
      </c>
      <c r="L56" s="849">
        <v>133</v>
      </c>
      <c r="M56" s="832"/>
      <c r="N56" s="832">
        <v>133</v>
      </c>
      <c r="O56" s="849"/>
      <c r="P56" s="849"/>
      <c r="Q56" s="837"/>
      <c r="R56" s="850"/>
    </row>
    <row r="57" spans="1:18" ht="14.4" customHeight="1" x14ac:dyDescent="0.3">
      <c r="A57" s="831" t="s">
        <v>3305</v>
      </c>
      <c r="B57" s="832" t="s">
        <v>3306</v>
      </c>
      <c r="C57" s="832" t="s">
        <v>604</v>
      </c>
      <c r="D57" s="832" t="s">
        <v>3287</v>
      </c>
      <c r="E57" s="832" t="s">
        <v>3378</v>
      </c>
      <c r="F57" s="832" t="s">
        <v>3379</v>
      </c>
      <c r="G57" s="849">
        <v>2</v>
      </c>
      <c r="H57" s="849">
        <v>1222</v>
      </c>
      <c r="I57" s="832">
        <v>1</v>
      </c>
      <c r="J57" s="832">
        <v>611</v>
      </c>
      <c r="K57" s="849">
        <v>2</v>
      </c>
      <c r="L57" s="849">
        <v>1498</v>
      </c>
      <c r="M57" s="832">
        <v>1.2258592471358429</v>
      </c>
      <c r="N57" s="832">
        <v>749</v>
      </c>
      <c r="O57" s="849">
        <v>2</v>
      </c>
      <c r="P57" s="849">
        <v>1504</v>
      </c>
      <c r="Q57" s="837">
        <v>1.2307692307692308</v>
      </c>
      <c r="R57" s="850">
        <v>752</v>
      </c>
    </row>
    <row r="58" spans="1:18" ht="14.4" customHeight="1" x14ac:dyDescent="0.3">
      <c r="A58" s="831" t="s">
        <v>3305</v>
      </c>
      <c r="B58" s="832" t="s">
        <v>3306</v>
      </c>
      <c r="C58" s="832" t="s">
        <v>604</v>
      </c>
      <c r="D58" s="832" t="s">
        <v>3287</v>
      </c>
      <c r="E58" s="832" t="s">
        <v>3380</v>
      </c>
      <c r="F58" s="832" t="s">
        <v>3381</v>
      </c>
      <c r="G58" s="849">
        <v>97</v>
      </c>
      <c r="H58" s="849">
        <v>8342</v>
      </c>
      <c r="I58" s="832">
        <v>1</v>
      </c>
      <c r="J58" s="832">
        <v>86</v>
      </c>
      <c r="K58" s="849">
        <v>96</v>
      </c>
      <c r="L58" s="849">
        <v>8352</v>
      </c>
      <c r="M58" s="832">
        <v>1.0011987532965716</v>
      </c>
      <c r="N58" s="832">
        <v>87</v>
      </c>
      <c r="O58" s="849">
        <v>116</v>
      </c>
      <c r="P58" s="849">
        <v>10092</v>
      </c>
      <c r="Q58" s="837">
        <v>1.209781826900024</v>
      </c>
      <c r="R58" s="850">
        <v>87</v>
      </c>
    </row>
    <row r="59" spans="1:18" ht="14.4" customHeight="1" x14ac:dyDescent="0.3">
      <c r="A59" s="831" t="s">
        <v>3305</v>
      </c>
      <c r="B59" s="832" t="s">
        <v>3306</v>
      </c>
      <c r="C59" s="832" t="s">
        <v>604</v>
      </c>
      <c r="D59" s="832" t="s">
        <v>3287</v>
      </c>
      <c r="E59" s="832" t="s">
        <v>3382</v>
      </c>
      <c r="F59" s="832" t="s">
        <v>3383</v>
      </c>
      <c r="G59" s="849"/>
      <c r="H59" s="849"/>
      <c r="I59" s="832"/>
      <c r="J59" s="832"/>
      <c r="K59" s="849"/>
      <c r="L59" s="849"/>
      <c r="M59" s="832"/>
      <c r="N59" s="832"/>
      <c r="O59" s="849">
        <v>2</v>
      </c>
      <c r="P59" s="849">
        <v>200</v>
      </c>
      <c r="Q59" s="837"/>
      <c r="R59" s="850">
        <v>100</v>
      </c>
    </row>
    <row r="60" spans="1:18" ht="14.4" customHeight="1" x14ac:dyDescent="0.3">
      <c r="A60" s="831" t="s">
        <v>3305</v>
      </c>
      <c r="B60" s="832" t="s">
        <v>3306</v>
      </c>
      <c r="C60" s="832" t="s">
        <v>610</v>
      </c>
      <c r="D60" s="832" t="s">
        <v>3296</v>
      </c>
      <c r="E60" s="832" t="s">
        <v>3297</v>
      </c>
      <c r="F60" s="832" t="s">
        <v>3298</v>
      </c>
      <c r="G60" s="849">
        <v>3.8000000000000007</v>
      </c>
      <c r="H60" s="849">
        <v>573.80000000000007</v>
      </c>
      <c r="I60" s="832">
        <v>1</v>
      </c>
      <c r="J60" s="832">
        <v>151</v>
      </c>
      <c r="K60" s="849">
        <v>2.6000000000000005</v>
      </c>
      <c r="L60" s="849">
        <v>181.25</v>
      </c>
      <c r="M60" s="832">
        <v>0.31587661205995116</v>
      </c>
      <c r="N60" s="832">
        <v>69.711538461538453</v>
      </c>
      <c r="O60" s="849">
        <v>3.1</v>
      </c>
      <c r="P60" s="849">
        <v>216.1</v>
      </c>
      <c r="Q60" s="837">
        <v>0.37661205995120245</v>
      </c>
      <c r="R60" s="850">
        <v>69.709677419354833</v>
      </c>
    </row>
    <row r="61" spans="1:18" ht="14.4" customHeight="1" x14ac:dyDescent="0.3">
      <c r="A61" s="831" t="s">
        <v>3305</v>
      </c>
      <c r="B61" s="832" t="s">
        <v>3306</v>
      </c>
      <c r="C61" s="832" t="s">
        <v>610</v>
      </c>
      <c r="D61" s="832" t="s">
        <v>3287</v>
      </c>
      <c r="E61" s="832" t="s">
        <v>3384</v>
      </c>
      <c r="F61" s="832" t="s">
        <v>3385</v>
      </c>
      <c r="G61" s="849"/>
      <c r="H61" s="849"/>
      <c r="I61" s="832"/>
      <c r="J61" s="832"/>
      <c r="K61" s="849"/>
      <c r="L61" s="849"/>
      <c r="M61" s="832"/>
      <c r="N61" s="832"/>
      <c r="O61" s="849">
        <v>2</v>
      </c>
      <c r="P61" s="849">
        <v>3374</v>
      </c>
      <c r="Q61" s="837"/>
      <c r="R61" s="850">
        <v>1687</v>
      </c>
    </row>
    <row r="62" spans="1:18" ht="14.4" customHeight="1" x14ac:dyDescent="0.3">
      <c r="A62" s="831" t="s">
        <v>3305</v>
      </c>
      <c r="B62" s="832" t="s">
        <v>3306</v>
      </c>
      <c r="C62" s="832" t="s">
        <v>610</v>
      </c>
      <c r="D62" s="832" t="s">
        <v>3287</v>
      </c>
      <c r="E62" s="832" t="s">
        <v>3336</v>
      </c>
      <c r="F62" s="832" t="s">
        <v>3337</v>
      </c>
      <c r="G62" s="849">
        <v>1</v>
      </c>
      <c r="H62" s="849">
        <v>126</v>
      </c>
      <c r="I62" s="832">
        <v>1</v>
      </c>
      <c r="J62" s="832">
        <v>126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x14ac:dyDescent="0.3">
      <c r="A63" s="831" t="s">
        <v>3305</v>
      </c>
      <c r="B63" s="832" t="s">
        <v>3306</v>
      </c>
      <c r="C63" s="832" t="s">
        <v>610</v>
      </c>
      <c r="D63" s="832" t="s">
        <v>3287</v>
      </c>
      <c r="E63" s="832" t="s">
        <v>3299</v>
      </c>
      <c r="F63" s="832" t="s">
        <v>3300</v>
      </c>
      <c r="G63" s="849">
        <v>1</v>
      </c>
      <c r="H63" s="849">
        <v>1310</v>
      </c>
      <c r="I63" s="832">
        <v>1</v>
      </c>
      <c r="J63" s="832">
        <v>1310</v>
      </c>
      <c r="K63" s="849"/>
      <c r="L63" s="849"/>
      <c r="M63" s="832"/>
      <c r="N63" s="832"/>
      <c r="O63" s="849"/>
      <c r="P63" s="849"/>
      <c r="Q63" s="837"/>
      <c r="R63" s="850"/>
    </row>
    <row r="64" spans="1:18" ht="14.4" customHeight="1" x14ac:dyDescent="0.3">
      <c r="A64" s="831" t="s">
        <v>3305</v>
      </c>
      <c r="B64" s="832" t="s">
        <v>3306</v>
      </c>
      <c r="C64" s="832" t="s">
        <v>610</v>
      </c>
      <c r="D64" s="832" t="s">
        <v>3287</v>
      </c>
      <c r="E64" s="832" t="s">
        <v>3301</v>
      </c>
      <c r="F64" s="832" t="s">
        <v>3302</v>
      </c>
      <c r="G64" s="849">
        <v>1</v>
      </c>
      <c r="H64" s="849">
        <v>1028</v>
      </c>
      <c r="I64" s="832">
        <v>1</v>
      </c>
      <c r="J64" s="832">
        <v>1028</v>
      </c>
      <c r="K64" s="849"/>
      <c r="L64" s="849"/>
      <c r="M64" s="832"/>
      <c r="N64" s="832"/>
      <c r="O64" s="849"/>
      <c r="P64" s="849"/>
      <c r="Q64" s="837"/>
      <c r="R64" s="850"/>
    </row>
    <row r="65" spans="1:18" ht="14.4" customHeight="1" x14ac:dyDescent="0.3">
      <c r="A65" s="831" t="s">
        <v>3305</v>
      </c>
      <c r="B65" s="832" t="s">
        <v>3306</v>
      </c>
      <c r="C65" s="832" t="s">
        <v>610</v>
      </c>
      <c r="D65" s="832" t="s">
        <v>3287</v>
      </c>
      <c r="E65" s="832" t="s">
        <v>3340</v>
      </c>
      <c r="F65" s="832" t="s">
        <v>3341</v>
      </c>
      <c r="G65" s="849">
        <v>1</v>
      </c>
      <c r="H65" s="849">
        <v>33.33</v>
      </c>
      <c r="I65" s="832">
        <v>1</v>
      </c>
      <c r="J65" s="832">
        <v>33.33</v>
      </c>
      <c r="K65" s="849"/>
      <c r="L65" s="849"/>
      <c r="M65" s="832"/>
      <c r="N65" s="832"/>
      <c r="O65" s="849"/>
      <c r="P65" s="849"/>
      <c r="Q65" s="837"/>
      <c r="R65" s="850"/>
    </row>
    <row r="66" spans="1:18" ht="14.4" customHeight="1" x14ac:dyDescent="0.3">
      <c r="A66" s="831" t="s">
        <v>3305</v>
      </c>
      <c r="B66" s="832" t="s">
        <v>3306</v>
      </c>
      <c r="C66" s="832" t="s">
        <v>610</v>
      </c>
      <c r="D66" s="832" t="s">
        <v>3287</v>
      </c>
      <c r="E66" s="832" t="s">
        <v>3294</v>
      </c>
      <c r="F66" s="832" t="s">
        <v>3295</v>
      </c>
      <c r="G66" s="849">
        <v>38</v>
      </c>
      <c r="H66" s="849">
        <v>3268</v>
      </c>
      <c r="I66" s="832">
        <v>1</v>
      </c>
      <c r="J66" s="832">
        <v>86</v>
      </c>
      <c r="K66" s="849">
        <v>17</v>
      </c>
      <c r="L66" s="849">
        <v>1462</v>
      </c>
      <c r="M66" s="832">
        <v>0.44736842105263158</v>
      </c>
      <c r="N66" s="832">
        <v>86</v>
      </c>
      <c r="O66" s="849">
        <v>23</v>
      </c>
      <c r="P66" s="849">
        <v>2001</v>
      </c>
      <c r="Q66" s="837">
        <v>0.61230110159118722</v>
      </c>
      <c r="R66" s="850">
        <v>87</v>
      </c>
    </row>
    <row r="67" spans="1:18" ht="14.4" customHeight="1" x14ac:dyDescent="0.3">
      <c r="A67" s="831" t="s">
        <v>3305</v>
      </c>
      <c r="B67" s="832" t="s">
        <v>3306</v>
      </c>
      <c r="C67" s="832" t="s">
        <v>610</v>
      </c>
      <c r="D67" s="832" t="s">
        <v>3287</v>
      </c>
      <c r="E67" s="832" t="s">
        <v>3386</v>
      </c>
      <c r="F67" s="832" t="s">
        <v>3387</v>
      </c>
      <c r="G67" s="849">
        <v>23</v>
      </c>
      <c r="H67" s="849">
        <v>16606</v>
      </c>
      <c r="I67" s="832">
        <v>1</v>
      </c>
      <c r="J67" s="832">
        <v>722</v>
      </c>
      <c r="K67" s="849">
        <v>13</v>
      </c>
      <c r="L67" s="849">
        <v>9399</v>
      </c>
      <c r="M67" s="832">
        <v>0.56600024087679157</v>
      </c>
      <c r="N67" s="832">
        <v>723</v>
      </c>
      <c r="O67" s="849">
        <v>24</v>
      </c>
      <c r="P67" s="849">
        <v>17496</v>
      </c>
      <c r="Q67" s="837">
        <v>1.0535950861134529</v>
      </c>
      <c r="R67" s="850">
        <v>729</v>
      </c>
    </row>
    <row r="68" spans="1:18" ht="14.4" customHeight="1" x14ac:dyDescent="0.3">
      <c r="A68" s="831" t="s">
        <v>3305</v>
      </c>
      <c r="B68" s="832" t="s">
        <v>3306</v>
      </c>
      <c r="C68" s="832" t="s">
        <v>610</v>
      </c>
      <c r="D68" s="832" t="s">
        <v>3287</v>
      </c>
      <c r="E68" s="832" t="s">
        <v>3388</v>
      </c>
      <c r="F68" s="832" t="s">
        <v>3389</v>
      </c>
      <c r="G68" s="849"/>
      <c r="H68" s="849"/>
      <c r="I68" s="832"/>
      <c r="J68" s="832"/>
      <c r="K68" s="849"/>
      <c r="L68" s="849"/>
      <c r="M68" s="832"/>
      <c r="N68" s="832"/>
      <c r="O68" s="849">
        <v>1</v>
      </c>
      <c r="P68" s="849">
        <v>1316</v>
      </c>
      <c r="Q68" s="837"/>
      <c r="R68" s="850">
        <v>1316</v>
      </c>
    </row>
    <row r="69" spans="1:18" ht="14.4" customHeight="1" x14ac:dyDescent="0.3">
      <c r="A69" s="831" t="s">
        <v>3305</v>
      </c>
      <c r="B69" s="832" t="s">
        <v>3306</v>
      </c>
      <c r="C69" s="832" t="s">
        <v>610</v>
      </c>
      <c r="D69" s="832" t="s">
        <v>3287</v>
      </c>
      <c r="E69" s="832" t="s">
        <v>3303</v>
      </c>
      <c r="F69" s="832" t="s">
        <v>3304</v>
      </c>
      <c r="G69" s="849">
        <v>4</v>
      </c>
      <c r="H69" s="849">
        <v>2000</v>
      </c>
      <c r="I69" s="832">
        <v>1</v>
      </c>
      <c r="J69" s="832">
        <v>500</v>
      </c>
      <c r="K69" s="849">
        <v>3</v>
      </c>
      <c r="L69" s="849">
        <v>1503</v>
      </c>
      <c r="M69" s="832">
        <v>0.75149999999999995</v>
      </c>
      <c r="N69" s="832">
        <v>501</v>
      </c>
      <c r="O69" s="849">
        <v>1</v>
      </c>
      <c r="P69" s="849">
        <v>506</v>
      </c>
      <c r="Q69" s="837">
        <v>0.253</v>
      </c>
      <c r="R69" s="850">
        <v>506</v>
      </c>
    </row>
    <row r="70" spans="1:18" ht="14.4" customHeight="1" x14ac:dyDescent="0.3">
      <c r="A70" s="831" t="s">
        <v>3305</v>
      </c>
      <c r="B70" s="832" t="s">
        <v>3306</v>
      </c>
      <c r="C70" s="832" t="s">
        <v>610</v>
      </c>
      <c r="D70" s="832" t="s">
        <v>3287</v>
      </c>
      <c r="E70" s="832" t="s">
        <v>3390</v>
      </c>
      <c r="F70" s="832" t="s">
        <v>3391</v>
      </c>
      <c r="G70" s="849">
        <v>8</v>
      </c>
      <c r="H70" s="849">
        <v>29704</v>
      </c>
      <c r="I70" s="832">
        <v>1</v>
      </c>
      <c r="J70" s="832">
        <v>3713</v>
      </c>
      <c r="K70" s="849"/>
      <c r="L70" s="849"/>
      <c r="M70" s="832"/>
      <c r="N70" s="832"/>
      <c r="O70" s="849">
        <v>3</v>
      </c>
      <c r="P70" s="849">
        <v>11220</v>
      </c>
      <c r="Q70" s="837">
        <v>0.37772690546727711</v>
      </c>
      <c r="R70" s="850">
        <v>3740</v>
      </c>
    </row>
    <row r="71" spans="1:18" ht="14.4" customHeight="1" x14ac:dyDescent="0.3">
      <c r="A71" s="831" t="s">
        <v>3305</v>
      </c>
      <c r="B71" s="832" t="s">
        <v>3306</v>
      </c>
      <c r="C71" s="832" t="s">
        <v>610</v>
      </c>
      <c r="D71" s="832" t="s">
        <v>3287</v>
      </c>
      <c r="E71" s="832" t="s">
        <v>3392</v>
      </c>
      <c r="F71" s="832" t="s">
        <v>3393</v>
      </c>
      <c r="G71" s="849">
        <v>2</v>
      </c>
      <c r="H71" s="849">
        <v>1008</v>
      </c>
      <c r="I71" s="832">
        <v>1</v>
      </c>
      <c r="J71" s="832">
        <v>504</v>
      </c>
      <c r="K71" s="849">
        <v>1</v>
      </c>
      <c r="L71" s="849">
        <v>505</v>
      </c>
      <c r="M71" s="832">
        <v>0.50099206349206349</v>
      </c>
      <c r="N71" s="832">
        <v>505</v>
      </c>
      <c r="O71" s="849">
        <v>1</v>
      </c>
      <c r="P71" s="849">
        <v>510</v>
      </c>
      <c r="Q71" s="837">
        <v>0.50595238095238093</v>
      </c>
      <c r="R71" s="850">
        <v>510</v>
      </c>
    </row>
    <row r="72" spans="1:18" ht="14.4" customHeight="1" thickBot="1" x14ac:dyDescent="0.35">
      <c r="A72" s="839" t="s">
        <v>3305</v>
      </c>
      <c r="B72" s="840" t="s">
        <v>3306</v>
      </c>
      <c r="C72" s="840" t="s">
        <v>610</v>
      </c>
      <c r="D72" s="840" t="s">
        <v>3287</v>
      </c>
      <c r="E72" s="840" t="s">
        <v>3394</v>
      </c>
      <c r="F72" s="840" t="s">
        <v>3395</v>
      </c>
      <c r="G72" s="851"/>
      <c r="H72" s="851"/>
      <c r="I72" s="840"/>
      <c r="J72" s="840"/>
      <c r="K72" s="851"/>
      <c r="L72" s="851"/>
      <c r="M72" s="840"/>
      <c r="N72" s="840"/>
      <c r="O72" s="851">
        <v>2</v>
      </c>
      <c r="P72" s="851">
        <v>0</v>
      </c>
      <c r="Q72" s="845"/>
      <c r="R72" s="852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3397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14021.700000000003</v>
      </c>
      <c r="I3" s="208">
        <f t="shared" si="0"/>
        <v>1616110.0000000002</v>
      </c>
      <c r="J3" s="78"/>
      <c r="K3" s="78"/>
      <c r="L3" s="208">
        <f t="shared" si="0"/>
        <v>14911.650000000001</v>
      </c>
      <c r="M3" s="208">
        <f t="shared" si="0"/>
        <v>1688696.5</v>
      </c>
      <c r="N3" s="78"/>
      <c r="O3" s="78"/>
      <c r="P3" s="208">
        <f t="shared" si="0"/>
        <v>14607.85</v>
      </c>
      <c r="Q3" s="208">
        <f t="shared" si="0"/>
        <v>1673225.38</v>
      </c>
      <c r="R3" s="79">
        <f>IF(M3=0,0,Q3/M3)</f>
        <v>0.99083842478503381</v>
      </c>
      <c r="S3" s="209">
        <f>IF(P3=0,0,Q3/P3)</f>
        <v>114.5428916644133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3286</v>
      </c>
      <c r="C6" s="825" t="s">
        <v>604</v>
      </c>
      <c r="D6" s="825" t="s">
        <v>1203</v>
      </c>
      <c r="E6" s="825" t="s">
        <v>3287</v>
      </c>
      <c r="F6" s="825" t="s">
        <v>3288</v>
      </c>
      <c r="G6" s="825" t="s">
        <v>3289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81</v>
      </c>
      <c r="R6" s="830"/>
      <c r="S6" s="848">
        <v>81</v>
      </c>
    </row>
    <row r="7" spans="1:19" ht="14.4" customHeight="1" x14ac:dyDescent="0.3">
      <c r="A7" s="831"/>
      <c r="B7" s="832" t="s">
        <v>3286</v>
      </c>
      <c r="C7" s="832" t="s">
        <v>604</v>
      </c>
      <c r="D7" s="832" t="s">
        <v>1203</v>
      </c>
      <c r="E7" s="832" t="s">
        <v>3287</v>
      </c>
      <c r="F7" s="832" t="s">
        <v>3290</v>
      </c>
      <c r="G7" s="832" t="s">
        <v>3291</v>
      </c>
      <c r="H7" s="849"/>
      <c r="I7" s="849"/>
      <c r="J7" s="832"/>
      <c r="K7" s="832"/>
      <c r="L7" s="849"/>
      <c r="M7" s="849"/>
      <c r="N7" s="832"/>
      <c r="O7" s="832"/>
      <c r="P7" s="849">
        <v>2</v>
      </c>
      <c r="Q7" s="849">
        <v>508</v>
      </c>
      <c r="R7" s="837"/>
      <c r="S7" s="850">
        <v>254</v>
      </c>
    </row>
    <row r="8" spans="1:19" ht="14.4" customHeight="1" x14ac:dyDescent="0.3">
      <c r="A8" s="831"/>
      <c r="B8" s="832" t="s">
        <v>3286</v>
      </c>
      <c r="C8" s="832" t="s">
        <v>604</v>
      </c>
      <c r="D8" s="832" t="s">
        <v>1203</v>
      </c>
      <c r="E8" s="832" t="s">
        <v>3287</v>
      </c>
      <c r="F8" s="832" t="s">
        <v>3292</v>
      </c>
      <c r="G8" s="832" t="s">
        <v>3293</v>
      </c>
      <c r="H8" s="849"/>
      <c r="I8" s="849"/>
      <c r="J8" s="832"/>
      <c r="K8" s="832"/>
      <c r="L8" s="849"/>
      <c r="M8" s="849"/>
      <c r="N8" s="832"/>
      <c r="O8" s="832"/>
      <c r="P8" s="849">
        <v>4</v>
      </c>
      <c r="Q8" s="849">
        <v>660</v>
      </c>
      <c r="R8" s="837"/>
      <c r="S8" s="850">
        <v>165</v>
      </c>
    </row>
    <row r="9" spans="1:19" ht="14.4" customHeight="1" x14ac:dyDescent="0.3">
      <c r="A9" s="831"/>
      <c r="B9" s="832" t="s">
        <v>3286</v>
      </c>
      <c r="C9" s="832" t="s">
        <v>604</v>
      </c>
      <c r="D9" s="832" t="s">
        <v>1203</v>
      </c>
      <c r="E9" s="832" t="s">
        <v>3287</v>
      </c>
      <c r="F9" s="832" t="s">
        <v>3294</v>
      </c>
      <c r="G9" s="832" t="s">
        <v>3295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87</v>
      </c>
      <c r="R9" s="837"/>
      <c r="S9" s="850">
        <v>87</v>
      </c>
    </row>
    <row r="10" spans="1:19" ht="14.4" customHeight="1" x14ac:dyDescent="0.3">
      <c r="A10" s="831"/>
      <c r="B10" s="832" t="s">
        <v>3286</v>
      </c>
      <c r="C10" s="832" t="s">
        <v>610</v>
      </c>
      <c r="D10" s="832" t="s">
        <v>1195</v>
      </c>
      <c r="E10" s="832" t="s">
        <v>3296</v>
      </c>
      <c r="F10" s="832" t="s">
        <v>3297</v>
      </c>
      <c r="G10" s="832" t="s">
        <v>3298</v>
      </c>
      <c r="H10" s="849">
        <v>1.2000000000000002</v>
      </c>
      <c r="I10" s="849">
        <v>181.28</v>
      </c>
      <c r="J10" s="832">
        <v>1</v>
      </c>
      <c r="K10" s="832">
        <v>151.06666666666663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/>
      <c r="B11" s="832" t="s">
        <v>3286</v>
      </c>
      <c r="C11" s="832" t="s">
        <v>610</v>
      </c>
      <c r="D11" s="832" t="s">
        <v>1195</v>
      </c>
      <c r="E11" s="832" t="s">
        <v>3287</v>
      </c>
      <c r="F11" s="832" t="s">
        <v>3299</v>
      </c>
      <c r="G11" s="832" t="s">
        <v>3300</v>
      </c>
      <c r="H11" s="849">
        <v>1</v>
      </c>
      <c r="I11" s="849">
        <v>1310</v>
      </c>
      <c r="J11" s="832">
        <v>1</v>
      </c>
      <c r="K11" s="832">
        <v>1310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3286</v>
      </c>
      <c r="C12" s="832" t="s">
        <v>610</v>
      </c>
      <c r="D12" s="832" t="s">
        <v>1195</v>
      </c>
      <c r="E12" s="832" t="s">
        <v>3287</v>
      </c>
      <c r="F12" s="832" t="s">
        <v>3301</v>
      </c>
      <c r="G12" s="832" t="s">
        <v>3302</v>
      </c>
      <c r="H12" s="849">
        <v>1</v>
      </c>
      <c r="I12" s="849">
        <v>1028</v>
      </c>
      <c r="J12" s="832">
        <v>1</v>
      </c>
      <c r="K12" s="832">
        <v>1028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3286</v>
      </c>
      <c r="C13" s="832" t="s">
        <v>610</v>
      </c>
      <c r="D13" s="832" t="s">
        <v>1195</v>
      </c>
      <c r="E13" s="832" t="s">
        <v>3287</v>
      </c>
      <c r="F13" s="832" t="s">
        <v>3294</v>
      </c>
      <c r="G13" s="832" t="s">
        <v>3295</v>
      </c>
      <c r="H13" s="849">
        <v>3</v>
      </c>
      <c r="I13" s="849">
        <v>258</v>
      </c>
      <c r="J13" s="832">
        <v>1</v>
      </c>
      <c r="K13" s="832">
        <v>86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3286</v>
      </c>
      <c r="C14" s="832" t="s">
        <v>610</v>
      </c>
      <c r="D14" s="832" t="s">
        <v>1195</v>
      </c>
      <c r="E14" s="832" t="s">
        <v>3287</v>
      </c>
      <c r="F14" s="832" t="s">
        <v>3303</v>
      </c>
      <c r="G14" s="832" t="s">
        <v>3304</v>
      </c>
      <c r="H14" s="849">
        <v>1</v>
      </c>
      <c r="I14" s="849">
        <v>500</v>
      </c>
      <c r="J14" s="832">
        <v>1</v>
      </c>
      <c r="K14" s="832">
        <v>500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3305</v>
      </c>
      <c r="B15" s="832" t="s">
        <v>3306</v>
      </c>
      <c r="C15" s="832" t="s">
        <v>604</v>
      </c>
      <c r="D15" s="832" t="s">
        <v>1195</v>
      </c>
      <c r="E15" s="832" t="s">
        <v>3296</v>
      </c>
      <c r="F15" s="832" t="s">
        <v>3297</v>
      </c>
      <c r="G15" s="832" t="s">
        <v>3298</v>
      </c>
      <c r="H15" s="849">
        <v>3.65</v>
      </c>
      <c r="I15" s="849">
        <v>551.15</v>
      </c>
      <c r="J15" s="832">
        <v>1</v>
      </c>
      <c r="K15" s="832">
        <v>151</v>
      </c>
      <c r="L15" s="849">
        <v>3</v>
      </c>
      <c r="M15" s="849">
        <v>208.83999999999997</v>
      </c>
      <c r="N15" s="832">
        <v>0.37891681030572438</v>
      </c>
      <c r="O15" s="832">
        <v>69.61333333333333</v>
      </c>
      <c r="P15" s="849">
        <v>2.4</v>
      </c>
      <c r="Q15" s="849">
        <v>167.04999999999998</v>
      </c>
      <c r="R15" s="837">
        <v>0.303093531706432</v>
      </c>
      <c r="S15" s="850">
        <v>69.604166666666657</v>
      </c>
    </row>
    <row r="16" spans="1:19" ht="14.4" customHeight="1" x14ac:dyDescent="0.3">
      <c r="A16" s="831" t="s">
        <v>3305</v>
      </c>
      <c r="B16" s="832" t="s">
        <v>3306</v>
      </c>
      <c r="C16" s="832" t="s">
        <v>604</v>
      </c>
      <c r="D16" s="832" t="s">
        <v>1195</v>
      </c>
      <c r="E16" s="832" t="s">
        <v>3296</v>
      </c>
      <c r="F16" s="832" t="s">
        <v>3309</v>
      </c>
      <c r="G16" s="832" t="s">
        <v>634</v>
      </c>
      <c r="H16" s="849">
        <v>72</v>
      </c>
      <c r="I16" s="849">
        <v>1209.5999999999999</v>
      </c>
      <c r="J16" s="832">
        <v>1</v>
      </c>
      <c r="K16" s="832">
        <v>16.799999999999997</v>
      </c>
      <c r="L16" s="849">
        <v>60</v>
      </c>
      <c r="M16" s="849">
        <v>1007.9999999999999</v>
      </c>
      <c r="N16" s="832">
        <v>0.83333333333333326</v>
      </c>
      <c r="O16" s="832">
        <v>16.799999999999997</v>
      </c>
      <c r="P16" s="849">
        <v>48</v>
      </c>
      <c r="Q16" s="849">
        <v>806.4</v>
      </c>
      <c r="R16" s="837">
        <v>0.66666666666666674</v>
      </c>
      <c r="S16" s="850">
        <v>16.8</v>
      </c>
    </row>
    <row r="17" spans="1:19" ht="14.4" customHeight="1" x14ac:dyDescent="0.3">
      <c r="A17" s="831" t="s">
        <v>3305</v>
      </c>
      <c r="B17" s="832" t="s">
        <v>3306</v>
      </c>
      <c r="C17" s="832" t="s">
        <v>604</v>
      </c>
      <c r="D17" s="832" t="s">
        <v>1195</v>
      </c>
      <c r="E17" s="832" t="s">
        <v>3296</v>
      </c>
      <c r="F17" s="832" t="s">
        <v>3310</v>
      </c>
      <c r="G17" s="832" t="s">
        <v>3311</v>
      </c>
      <c r="H17" s="849">
        <v>0.2</v>
      </c>
      <c r="I17" s="849">
        <v>42.01</v>
      </c>
      <c r="J17" s="832">
        <v>1</v>
      </c>
      <c r="K17" s="832">
        <v>210.04999999999998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3305</v>
      </c>
      <c r="B18" s="832" t="s">
        <v>3306</v>
      </c>
      <c r="C18" s="832" t="s">
        <v>604</v>
      </c>
      <c r="D18" s="832" t="s">
        <v>1195</v>
      </c>
      <c r="E18" s="832" t="s">
        <v>3287</v>
      </c>
      <c r="F18" s="832" t="s">
        <v>3318</v>
      </c>
      <c r="G18" s="832" t="s">
        <v>3319</v>
      </c>
      <c r="H18" s="849">
        <v>14</v>
      </c>
      <c r="I18" s="849">
        <v>1162</v>
      </c>
      <c r="J18" s="832">
        <v>1</v>
      </c>
      <c r="K18" s="832">
        <v>83</v>
      </c>
      <c r="L18" s="849">
        <v>1</v>
      </c>
      <c r="M18" s="849">
        <v>83</v>
      </c>
      <c r="N18" s="832">
        <v>7.1428571428571425E-2</v>
      </c>
      <c r="O18" s="832">
        <v>83</v>
      </c>
      <c r="P18" s="849"/>
      <c r="Q18" s="849"/>
      <c r="R18" s="837"/>
      <c r="S18" s="850"/>
    </row>
    <row r="19" spans="1:19" ht="14.4" customHeight="1" x14ac:dyDescent="0.3">
      <c r="A19" s="831" t="s">
        <v>3305</v>
      </c>
      <c r="B19" s="832" t="s">
        <v>3306</v>
      </c>
      <c r="C19" s="832" t="s">
        <v>604</v>
      </c>
      <c r="D19" s="832" t="s">
        <v>1195</v>
      </c>
      <c r="E19" s="832" t="s">
        <v>3287</v>
      </c>
      <c r="F19" s="832" t="s">
        <v>3320</v>
      </c>
      <c r="G19" s="832" t="s">
        <v>3321</v>
      </c>
      <c r="H19" s="849">
        <v>15</v>
      </c>
      <c r="I19" s="849">
        <v>1590</v>
      </c>
      <c r="J19" s="832">
        <v>1</v>
      </c>
      <c r="K19" s="832">
        <v>106</v>
      </c>
      <c r="L19" s="849">
        <v>21</v>
      </c>
      <c r="M19" s="849">
        <v>2226</v>
      </c>
      <c r="N19" s="832">
        <v>1.4</v>
      </c>
      <c r="O19" s="832">
        <v>106</v>
      </c>
      <c r="P19" s="849">
        <v>19</v>
      </c>
      <c r="Q19" s="849">
        <v>2033</v>
      </c>
      <c r="R19" s="837">
        <v>1.2786163522012579</v>
      </c>
      <c r="S19" s="850">
        <v>107</v>
      </c>
    </row>
    <row r="20" spans="1:19" ht="14.4" customHeight="1" x14ac:dyDescent="0.3">
      <c r="A20" s="831" t="s">
        <v>3305</v>
      </c>
      <c r="B20" s="832" t="s">
        <v>3306</v>
      </c>
      <c r="C20" s="832" t="s">
        <v>604</v>
      </c>
      <c r="D20" s="832" t="s">
        <v>1195</v>
      </c>
      <c r="E20" s="832" t="s">
        <v>3287</v>
      </c>
      <c r="F20" s="832" t="s">
        <v>3322</v>
      </c>
      <c r="G20" s="832" t="s">
        <v>3323</v>
      </c>
      <c r="H20" s="849">
        <v>7</v>
      </c>
      <c r="I20" s="849">
        <v>259</v>
      </c>
      <c r="J20" s="832">
        <v>1</v>
      </c>
      <c r="K20" s="832">
        <v>37</v>
      </c>
      <c r="L20" s="849">
        <v>9</v>
      </c>
      <c r="M20" s="849">
        <v>333</v>
      </c>
      <c r="N20" s="832">
        <v>1.2857142857142858</v>
      </c>
      <c r="O20" s="832">
        <v>37</v>
      </c>
      <c r="P20" s="849">
        <v>8</v>
      </c>
      <c r="Q20" s="849">
        <v>304</v>
      </c>
      <c r="R20" s="837">
        <v>1.1737451737451738</v>
      </c>
      <c r="S20" s="850">
        <v>38</v>
      </c>
    </row>
    <row r="21" spans="1:19" ht="14.4" customHeight="1" x14ac:dyDescent="0.3">
      <c r="A21" s="831" t="s">
        <v>3305</v>
      </c>
      <c r="B21" s="832" t="s">
        <v>3306</v>
      </c>
      <c r="C21" s="832" t="s">
        <v>604</v>
      </c>
      <c r="D21" s="832" t="s">
        <v>1195</v>
      </c>
      <c r="E21" s="832" t="s">
        <v>3287</v>
      </c>
      <c r="F21" s="832" t="s">
        <v>3324</v>
      </c>
      <c r="G21" s="832" t="s">
        <v>3325</v>
      </c>
      <c r="H21" s="849">
        <v>1</v>
      </c>
      <c r="I21" s="849">
        <v>5</v>
      </c>
      <c r="J21" s="832">
        <v>1</v>
      </c>
      <c r="K21" s="832">
        <v>5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3305</v>
      </c>
      <c r="B22" s="832" t="s">
        <v>3306</v>
      </c>
      <c r="C22" s="832" t="s">
        <v>604</v>
      </c>
      <c r="D22" s="832" t="s">
        <v>1195</v>
      </c>
      <c r="E22" s="832" t="s">
        <v>3287</v>
      </c>
      <c r="F22" s="832" t="s">
        <v>3326</v>
      </c>
      <c r="G22" s="832" t="s">
        <v>3327</v>
      </c>
      <c r="H22" s="849">
        <v>5</v>
      </c>
      <c r="I22" s="849">
        <v>25</v>
      </c>
      <c r="J22" s="832">
        <v>1</v>
      </c>
      <c r="K22" s="832">
        <v>5</v>
      </c>
      <c r="L22" s="849">
        <v>5</v>
      </c>
      <c r="M22" s="849">
        <v>25</v>
      </c>
      <c r="N22" s="832">
        <v>1</v>
      </c>
      <c r="O22" s="832">
        <v>5</v>
      </c>
      <c r="P22" s="849">
        <v>4</v>
      </c>
      <c r="Q22" s="849">
        <v>20</v>
      </c>
      <c r="R22" s="837">
        <v>0.8</v>
      </c>
      <c r="S22" s="850">
        <v>5</v>
      </c>
    </row>
    <row r="23" spans="1:19" ht="14.4" customHeight="1" x14ac:dyDescent="0.3">
      <c r="A23" s="831" t="s">
        <v>3305</v>
      </c>
      <c r="B23" s="832" t="s">
        <v>3306</v>
      </c>
      <c r="C23" s="832" t="s">
        <v>604</v>
      </c>
      <c r="D23" s="832" t="s">
        <v>1195</v>
      </c>
      <c r="E23" s="832" t="s">
        <v>3287</v>
      </c>
      <c r="F23" s="832" t="s">
        <v>3332</v>
      </c>
      <c r="G23" s="832" t="s">
        <v>3333</v>
      </c>
      <c r="H23" s="849"/>
      <c r="I23" s="849"/>
      <c r="J23" s="832"/>
      <c r="K23" s="832"/>
      <c r="L23" s="849"/>
      <c r="M23" s="849"/>
      <c r="N23" s="832"/>
      <c r="O23" s="832"/>
      <c r="P23" s="849">
        <v>2</v>
      </c>
      <c r="Q23" s="849">
        <v>182</v>
      </c>
      <c r="R23" s="837"/>
      <c r="S23" s="850">
        <v>91</v>
      </c>
    </row>
    <row r="24" spans="1:19" ht="14.4" customHeight="1" x14ac:dyDescent="0.3">
      <c r="A24" s="831" t="s">
        <v>3305</v>
      </c>
      <c r="B24" s="832" t="s">
        <v>3306</v>
      </c>
      <c r="C24" s="832" t="s">
        <v>604</v>
      </c>
      <c r="D24" s="832" t="s">
        <v>1195</v>
      </c>
      <c r="E24" s="832" t="s">
        <v>3287</v>
      </c>
      <c r="F24" s="832" t="s">
        <v>3290</v>
      </c>
      <c r="G24" s="832" t="s">
        <v>3291</v>
      </c>
      <c r="H24" s="849">
        <v>99</v>
      </c>
      <c r="I24" s="849">
        <v>24849</v>
      </c>
      <c r="J24" s="832">
        <v>1</v>
      </c>
      <c r="K24" s="832">
        <v>251</v>
      </c>
      <c r="L24" s="849">
        <v>148</v>
      </c>
      <c r="M24" s="849">
        <v>37296</v>
      </c>
      <c r="N24" s="832">
        <v>1.5009054690329591</v>
      </c>
      <c r="O24" s="832">
        <v>252</v>
      </c>
      <c r="P24" s="849">
        <v>134</v>
      </c>
      <c r="Q24" s="849">
        <v>34036</v>
      </c>
      <c r="R24" s="837">
        <v>1.3697130669242223</v>
      </c>
      <c r="S24" s="850">
        <v>254</v>
      </c>
    </row>
    <row r="25" spans="1:19" ht="14.4" customHeight="1" x14ac:dyDescent="0.3">
      <c r="A25" s="831" t="s">
        <v>3305</v>
      </c>
      <c r="B25" s="832" t="s">
        <v>3306</v>
      </c>
      <c r="C25" s="832" t="s">
        <v>604</v>
      </c>
      <c r="D25" s="832" t="s">
        <v>1195</v>
      </c>
      <c r="E25" s="832" t="s">
        <v>3287</v>
      </c>
      <c r="F25" s="832" t="s">
        <v>3336</v>
      </c>
      <c r="G25" s="832" t="s">
        <v>3337</v>
      </c>
      <c r="H25" s="849">
        <v>97</v>
      </c>
      <c r="I25" s="849">
        <v>12222</v>
      </c>
      <c r="J25" s="832">
        <v>1</v>
      </c>
      <c r="K25" s="832">
        <v>126</v>
      </c>
      <c r="L25" s="849">
        <v>123</v>
      </c>
      <c r="M25" s="849">
        <v>15621</v>
      </c>
      <c r="N25" s="832">
        <v>1.2781050564555718</v>
      </c>
      <c r="O25" s="832">
        <v>127</v>
      </c>
      <c r="P25" s="849">
        <v>134</v>
      </c>
      <c r="Q25" s="849">
        <v>16884</v>
      </c>
      <c r="R25" s="837">
        <v>1.3814432989690721</v>
      </c>
      <c r="S25" s="850">
        <v>126</v>
      </c>
    </row>
    <row r="26" spans="1:19" ht="14.4" customHeight="1" x14ac:dyDescent="0.3">
      <c r="A26" s="831" t="s">
        <v>3305</v>
      </c>
      <c r="B26" s="832" t="s">
        <v>3306</v>
      </c>
      <c r="C26" s="832" t="s">
        <v>604</v>
      </c>
      <c r="D26" s="832" t="s">
        <v>1195</v>
      </c>
      <c r="E26" s="832" t="s">
        <v>3287</v>
      </c>
      <c r="F26" s="832" t="s">
        <v>3292</v>
      </c>
      <c r="G26" s="832" t="s">
        <v>3293</v>
      </c>
      <c r="H26" s="849">
        <v>54</v>
      </c>
      <c r="I26" s="849">
        <v>8802</v>
      </c>
      <c r="J26" s="832">
        <v>1</v>
      </c>
      <c r="K26" s="832">
        <v>163</v>
      </c>
      <c r="L26" s="849">
        <v>70</v>
      </c>
      <c r="M26" s="849">
        <v>11480</v>
      </c>
      <c r="N26" s="832">
        <v>1.3042490343103841</v>
      </c>
      <c r="O26" s="832">
        <v>164</v>
      </c>
      <c r="P26" s="849">
        <v>60</v>
      </c>
      <c r="Q26" s="849">
        <v>9900</v>
      </c>
      <c r="R26" s="837">
        <v>1.1247443762781186</v>
      </c>
      <c r="S26" s="850">
        <v>165</v>
      </c>
    </row>
    <row r="27" spans="1:19" ht="14.4" customHeight="1" x14ac:dyDescent="0.3">
      <c r="A27" s="831" t="s">
        <v>3305</v>
      </c>
      <c r="B27" s="832" t="s">
        <v>3306</v>
      </c>
      <c r="C27" s="832" t="s">
        <v>604</v>
      </c>
      <c r="D27" s="832" t="s">
        <v>1195</v>
      </c>
      <c r="E27" s="832" t="s">
        <v>3287</v>
      </c>
      <c r="F27" s="832" t="s">
        <v>3340</v>
      </c>
      <c r="G27" s="832" t="s">
        <v>3341</v>
      </c>
      <c r="H27" s="849">
        <v>194</v>
      </c>
      <c r="I27" s="849">
        <v>6466.67</v>
      </c>
      <c r="J27" s="832">
        <v>1</v>
      </c>
      <c r="K27" s="832">
        <v>33.33335051546392</v>
      </c>
      <c r="L27" s="849">
        <v>253</v>
      </c>
      <c r="M27" s="849">
        <v>8433.34</v>
      </c>
      <c r="N27" s="832">
        <v>1.3041240700391392</v>
      </c>
      <c r="O27" s="832">
        <v>33.33335968379447</v>
      </c>
      <c r="P27" s="849">
        <v>256</v>
      </c>
      <c r="Q27" s="849">
        <v>8533.33</v>
      </c>
      <c r="R27" s="837">
        <v>1.3195864332028695</v>
      </c>
      <c r="S27" s="850">
        <v>33.3333203125</v>
      </c>
    </row>
    <row r="28" spans="1:19" ht="14.4" customHeight="1" x14ac:dyDescent="0.3">
      <c r="A28" s="831" t="s">
        <v>3305</v>
      </c>
      <c r="B28" s="832" t="s">
        <v>3306</v>
      </c>
      <c r="C28" s="832" t="s">
        <v>604</v>
      </c>
      <c r="D28" s="832" t="s">
        <v>1195</v>
      </c>
      <c r="E28" s="832" t="s">
        <v>3287</v>
      </c>
      <c r="F28" s="832" t="s">
        <v>3294</v>
      </c>
      <c r="G28" s="832" t="s">
        <v>3295</v>
      </c>
      <c r="H28" s="849">
        <v>78</v>
      </c>
      <c r="I28" s="849">
        <v>6708</v>
      </c>
      <c r="J28" s="832">
        <v>1</v>
      </c>
      <c r="K28" s="832">
        <v>86</v>
      </c>
      <c r="L28" s="849">
        <v>82</v>
      </c>
      <c r="M28" s="849">
        <v>7052</v>
      </c>
      <c r="N28" s="832">
        <v>1.0512820512820513</v>
      </c>
      <c r="O28" s="832">
        <v>86</v>
      </c>
      <c r="P28" s="849">
        <v>69</v>
      </c>
      <c r="Q28" s="849">
        <v>6003</v>
      </c>
      <c r="R28" s="837">
        <v>0.89490161001788904</v>
      </c>
      <c r="S28" s="850">
        <v>87</v>
      </c>
    </row>
    <row r="29" spans="1:19" ht="14.4" customHeight="1" x14ac:dyDescent="0.3">
      <c r="A29" s="831" t="s">
        <v>3305</v>
      </c>
      <c r="B29" s="832" t="s">
        <v>3306</v>
      </c>
      <c r="C29" s="832" t="s">
        <v>604</v>
      </c>
      <c r="D29" s="832" t="s">
        <v>1195</v>
      </c>
      <c r="E29" s="832" t="s">
        <v>3287</v>
      </c>
      <c r="F29" s="832" t="s">
        <v>3366</v>
      </c>
      <c r="G29" s="832" t="s">
        <v>3367</v>
      </c>
      <c r="H29" s="849">
        <v>1</v>
      </c>
      <c r="I29" s="849">
        <v>123</v>
      </c>
      <c r="J29" s="832">
        <v>1</v>
      </c>
      <c r="K29" s="832">
        <v>123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3305</v>
      </c>
      <c r="B30" s="832" t="s">
        <v>3306</v>
      </c>
      <c r="C30" s="832" t="s">
        <v>604</v>
      </c>
      <c r="D30" s="832" t="s">
        <v>1195</v>
      </c>
      <c r="E30" s="832" t="s">
        <v>3287</v>
      </c>
      <c r="F30" s="832" t="s">
        <v>3380</v>
      </c>
      <c r="G30" s="832" t="s">
        <v>3381</v>
      </c>
      <c r="H30" s="849">
        <v>18</v>
      </c>
      <c r="I30" s="849">
        <v>1548</v>
      </c>
      <c r="J30" s="832">
        <v>1</v>
      </c>
      <c r="K30" s="832">
        <v>86</v>
      </c>
      <c r="L30" s="849">
        <v>7</v>
      </c>
      <c r="M30" s="849">
        <v>609</v>
      </c>
      <c r="N30" s="832">
        <v>0.39341085271317827</v>
      </c>
      <c r="O30" s="832">
        <v>87</v>
      </c>
      <c r="P30" s="849">
        <v>8</v>
      </c>
      <c r="Q30" s="849">
        <v>696</v>
      </c>
      <c r="R30" s="837">
        <v>0.44961240310077522</v>
      </c>
      <c r="S30" s="850">
        <v>87</v>
      </c>
    </row>
    <row r="31" spans="1:19" ht="14.4" customHeight="1" x14ac:dyDescent="0.3">
      <c r="A31" s="831" t="s">
        <v>3305</v>
      </c>
      <c r="B31" s="832" t="s">
        <v>3306</v>
      </c>
      <c r="C31" s="832" t="s">
        <v>604</v>
      </c>
      <c r="D31" s="832" t="s">
        <v>3281</v>
      </c>
      <c r="E31" s="832" t="s">
        <v>3296</v>
      </c>
      <c r="F31" s="832" t="s">
        <v>3297</v>
      </c>
      <c r="G31" s="832" t="s">
        <v>3298</v>
      </c>
      <c r="H31" s="849">
        <v>0.44999999999999996</v>
      </c>
      <c r="I31" s="849">
        <v>67.949999999999989</v>
      </c>
      <c r="J31" s="832">
        <v>1</v>
      </c>
      <c r="K31" s="832">
        <v>151</v>
      </c>
      <c r="L31" s="849">
        <v>0.75</v>
      </c>
      <c r="M31" s="849">
        <v>52.199999999999996</v>
      </c>
      <c r="N31" s="832">
        <v>0.76821192052980136</v>
      </c>
      <c r="O31" s="832">
        <v>69.599999999999994</v>
      </c>
      <c r="P31" s="849">
        <v>0.65</v>
      </c>
      <c r="Q31" s="849">
        <v>45.239999999999995</v>
      </c>
      <c r="R31" s="837">
        <v>0.66578366445916115</v>
      </c>
      <c r="S31" s="850">
        <v>69.599999999999994</v>
      </c>
    </row>
    <row r="32" spans="1:19" ht="14.4" customHeight="1" x14ac:dyDescent="0.3">
      <c r="A32" s="831" t="s">
        <v>3305</v>
      </c>
      <c r="B32" s="832" t="s">
        <v>3306</v>
      </c>
      <c r="C32" s="832" t="s">
        <v>604</v>
      </c>
      <c r="D32" s="832" t="s">
        <v>3281</v>
      </c>
      <c r="E32" s="832" t="s">
        <v>3296</v>
      </c>
      <c r="F32" s="832" t="s">
        <v>3309</v>
      </c>
      <c r="G32" s="832" t="s">
        <v>634</v>
      </c>
      <c r="H32" s="849">
        <v>8</v>
      </c>
      <c r="I32" s="849">
        <v>134.4</v>
      </c>
      <c r="J32" s="832">
        <v>1</v>
      </c>
      <c r="K32" s="832">
        <v>16.8</v>
      </c>
      <c r="L32" s="849">
        <v>12</v>
      </c>
      <c r="M32" s="849">
        <v>201.6</v>
      </c>
      <c r="N32" s="832">
        <v>1.5</v>
      </c>
      <c r="O32" s="832">
        <v>16.8</v>
      </c>
      <c r="P32" s="849">
        <v>13</v>
      </c>
      <c r="Q32" s="849">
        <v>218.40000000000003</v>
      </c>
      <c r="R32" s="837">
        <v>1.6250000000000002</v>
      </c>
      <c r="S32" s="850">
        <v>16.800000000000004</v>
      </c>
    </row>
    <row r="33" spans="1:19" ht="14.4" customHeight="1" x14ac:dyDescent="0.3">
      <c r="A33" s="831" t="s">
        <v>3305</v>
      </c>
      <c r="B33" s="832" t="s">
        <v>3306</v>
      </c>
      <c r="C33" s="832" t="s">
        <v>604</v>
      </c>
      <c r="D33" s="832" t="s">
        <v>3281</v>
      </c>
      <c r="E33" s="832" t="s">
        <v>3296</v>
      </c>
      <c r="F33" s="832" t="s">
        <v>3310</v>
      </c>
      <c r="G33" s="832" t="s">
        <v>3311</v>
      </c>
      <c r="H33" s="849">
        <v>0.2</v>
      </c>
      <c r="I33" s="849">
        <v>42.01</v>
      </c>
      <c r="J33" s="832">
        <v>1</v>
      </c>
      <c r="K33" s="832">
        <v>210.04999999999998</v>
      </c>
      <c r="L33" s="849">
        <v>0.60000000000000009</v>
      </c>
      <c r="M33" s="849">
        <v>126.03</v>
      </c>
      <c r="N33" s="832">
        <v>3</v>
      </c>
      <c r="O33" s="832">
        <v>210.04999999999998</v>
      </c>
      <c r="P33" s="849"/>
      <c r="Q33" s="849"/>
      <c r="R33" s="837"/>
      <c r="S33" s="850"/>
    </row>
    <row r="34" spans="1:19" ht="14.4" customHeight="1" x14ac:dyDescent="0.3">
      <c r="A34" s="831" t="s">
        <v>3305</v>
      </c>
      <c r="B34" s="832" t="s">
        <v>3306</v>
      </c>
      <c r="C34" s="832" t="s">
        <v>604</v>
      </c>
      <c r="D34" s="832" t="s">
        <v>3281</v>
      </c>
      <c r="E34" s="832" t="s">
        <v>3287</v>
      </c>
      <c r="F34" s="832" t="s">
        <v>3316</v>
      </c>
      <c r="G34" s="832" t="s">
        <v>3317</v>
      </c>
      <c r="H34" s="849"/>
      <c r="I34" s="849"/>
      <c r="J34" s="832"/>
      <c r="K34" s="832"/>
      <c r="L34" s="849">
        <v>2</v>
      </c>
      <c r="M34" s="849">
        <v>412</v>
      </c>
      <c r="N34" s="832"/>
      <c r="O34" s="832">
        <v>206</v>
      </c>
      <c r="P34" s="849"/>
      <c r="Q34" s="849"/>
      <c r="R34" s="837"/>
      <c r="S34" s="850"/>
    </row>
    <row r="35" spans="1:19" ht="14.4" customHeight="1" x14ac:dyDescent="0.3">
      <c r="A35" s="831" t="s">
        <v>3305</v>
      </c>
      <c r="B35" s="832" t="s">
        <v>3306</v>
      </c>
      <c r="C35" s="832" t="s">
        <v>604</v>
      </c>
      <c r="D35" s="832" t="s">
        <v>3281</v>
      </c>
      <c r="E35" s="832" t="s">
        <v>3287</v>
      </c>
      <c r="F35" s="832" t="s">
        <v>3318</v>
      </c>
      <c r="G35" s="832" t="s">
        <v>3319</v>
      </c>
      <c r="H35" s="849">
        <v>8</v>
      </c>
      <c r="I35" s="849">
        <v>664</v>
      </c>
      <c r="J35" s="832">
        <v>1</v>
      </c>
      <c r="K35" s="832">
        <v>83</v>
      </c>
      <c r="L35" s="849">
        <v>4</v>
      </c>
      <c r="M35" s="849">
        <v>332</v>
      </c>
      <c r="N35" s="832">
        <v>0.5</v>
      </c>
      <c r="O35" s="832">
        <v>83</v>
      </c>
      <c r="P35" s="849">
        <v>8</v>
      </c>
      <c r="Q35" s="849">
        <v>672</v>
      </c>
      <c r="R35" s="837">
        <v>1.0120481927710843</v>
      </c>
      <c r="S35" s="850">
        <v>84</v>
      </c>
    </row>
    <row r="36" spans="1:19" ht="14.4" customHeight="1" x14ac:dyDescent="0.3">
      <c r="A36" s="831" t="s">
        <v>3305</v>
      </c>
      <c r="B36" s="832" t="s">
        <v>3306</v>
      </c>
      <c r="C36" s="832" t="s">
        <v>604</v>
      </c>
      <c r="D36" s="832" t="s">
        <v>3281</v>
      </c>
      <c r="E36" s="832" t="s">
        <v>3287</v>
      </c>
      <c r="F36" s="832" t="s">
        <v>3322</v>
      </c>
      <c r="G36" s="832" t="s">
        <v>3323</v>
      </c>
      <c r="H36" s="849">
        <v>32</v>
      </c>
      <c r="I36" s="849">
        <v>1184</v>
      </c>
      <c r="J36" s="832">
        <v>1</v>
      </c>
      <c r="K36" s="832">
        <v>37</v>
      </c>
      <c r="L36" s="849">
        <v>26</v>
      </c>
      <c r="M36" s="849">
        <v>962</v>
      </c>
      <c r="N36" s="832">
        <v>0.8125</v>
      </c>
      <c r="O36" s="832">
        <v>37</v>
      </c>
      <c r="P36" s="849">
        <v>39</v>
      </c>
      <c r="Q36" s="849">
        <v>1482</v>
      </c>
      <c r="R36" s="837">
        <v>1.2516891891891893</v>
      </c>
      <c r="S36" s="850">
        <v>38</v>
      </c>
    </row>
    <row r="37" spans="1:19" ht="14.4" customHeight="1" x14ac:dyDescent="0.3">
      <c r="A37" s="831" t="s">
        <v>3305</v>
      </c>
      <c r="B37" s="832" t="s">
        <v>3306</v>
      </c>
      <c r="C37" s="832" t="s">
        <v>604</v>
      </c>
      <c r="D37" s="832" t="s">
        <v>3281</v>
      </c>
      <c r="E37" s="832" t="s">
        <v>3287</v>
      </c>
      <c r="F37" s="832" t="s">
        <v>3326</v>
      </c>
      <c r="G37" s="832" t="s">
        <v>3327</v>
      </c>
      <c r="H37" s="849">
        <v>2</v>
      </c>
      <c r="I37" s="849">
        <v>10</v>
      </c>
      <c r="J37" s="832">
        <v>1</v>
      </c>
      <c r="K37" s="832">
        <v>5</v>
      </c>
      <c r="L37" s="849"/>
      <c r="M37" s="849"/>
      <c r="N37" s="832"/>
      <c r="O37" s="832"/>
      <c r="P37" s="849"/>
      <c r="Q37" s="849"/>
      <c r="R37" s="837"/>
      <c r="S37" s="850"/>
    </row>
    <row r="38" spans="1:19" ht="14.4" customHeight="1" x14ac:dyDescent="0.3">
      <c r="A38" s="831" t="s">
        <v>3305</v>
      </c>
      <c r="B38" s="832" t="s">
        <v>3306</v>
      </c>
      <c r="C38" s="832" t="s">
        <v>604</v>
      </c>
      <c r="D38" s="832" t="s">
        <v>3281</v>
      </c>
      <c r="E38" s="832" t="s">
        <v>3287</v>
      </c>
      <c r="F38" s="832" t="s">
        <v>3288</v>
      </c>
      <c r="G38" s="832" t="s">
        <v>3289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81</v>
      </c>
      <c r="R38" s="837"/>
      <c r="S38" s="850">
        <v>81</v>
      </c>
    </row>
    <row r="39" spans="1:19" ht="14.4" customHeight="1" x14ac:dyDescent="0.3">
      <c r="A39" s="831" t="s">
        <v>3305</v>
      </c>
      <c r="B39" s="832" t="s">
        <v>3306</v>
      </c>
      <c r="C39" s="832" t="s">
        <v>604</v>
      </c>
      <c r="D39" s="832" t="s">
        <v>3281</v>
      </c>
      <c r="E39" s="832" t="s">
        <v>3287</v>
      </c>
      <c r="F39" s="832" t="s">
        <v>3290</v>
      </c>
      <c r="G39" s="832" t="s">
        <v>3291</v>
      </c>
      <c r="H39" s="849">
        <v>61</v>
      </c>
      <c r="I39" s="849">
        <v>15311</v>
      </c>
      <c r="J39" s="832">
        <v>1</v>
      </c>
      <c r="K39" s="832">
        <v>251</v>
      </c>
      <c r="L39" s="849">
        <v>68</v>
      </c>
      <c r="M39" s="849">
        <v>17136</v>
      </c>
      <c r="N39" s="832">
        <v>1.1191953497485467</v>
      </c>
      <c r="O39" s="832">
        <v>252</v>
      </c>
      <c r="P39" s="849">
        <v>50</v>
      </c>
      <c r="Q39" s="849">
        <v>12700</v>
      </c>
      <c r="R39" s="837">
        <v>0.82946900920906541</v>
      </c>
      <c r="S39" s="850">
        <v>254</v>
      </c>
    </row>
    <row r="40" spans="1:19" ht="14.4" customHeight="1" x14ac:dyDescent="0.3">
      <c r="A40" s="831" t="s">
        <v>3305</v>
      </c>
      <c r="B40" s="832" t="s">
        <v>3306</v>
      </c>
      <c r="C40" s="832" t="s">
        <v>604</v>
      </c>
      <c r="D40" s="832" t="s">
        <v>3281</v>
      </c>
      <c r="E40" s="832" t="s">
        <v>3287</v>
      </c>
      <c r="F40" s="832" t="s">
        <v>3336</v>
      </c>
      <c r="G40" s="832" t="s">
        <v>3337</v>
      </c>
      <c r="H40" s="849">
        <v>51</v>
      </c>
      <c r="I40" s="849">
        <v>6426</v>
      </c>
      <c r="J40" s="832">
        <v>1</v>
      </c>
      <c r="K40" s="832">
        <v>126</v>
      </c>
      <c r="L40" s="849">
        <v>58</v>
      </c>
      <c r="M40" s="849">
        <v>7366</v>
      </c>
      <c r="N40" s="832">
        <v>1.1462807345160286</v>
      </c>
      <c r="O40" s="832">
        <v>127</v>
      </c>
      <c r="P40" s="849">
        <v>59</v>
      </c>
      <c r="Q40" s="849">
        <v>7434</v>
      </c>
      <c r="R40" s="837">
        <v>1.1568627450980393</v>
      </c>
      <c r="S40" s="850">
        <v>126</v>
      </c>
    </row>
    <row r="41" spans="1:19" ht="14.4" customHeight="1" x14ac:dyDescent="0.3">
      <c r="A41" s="831" t="s">
        <v>3305</v>
      </c>
      <c r="B41" s="832" t="s">
        <v>3306</v>
      </c>
      <c r="C41" s="832" t="s">
        <v>604</v>
      </c>
      <c r="D41" s="832" t="s">
        <v>3281</v>
      </c>
      <c r="E41" s="832" t="s">
        <v>3287</v>
      </c>
      <c r="F41" s="832" t="s">
        <v>3292</v>
      </c>
      <c r="G41" s="832" t="s">
        <v>3293</v>
      </c>
      <c r="H41" s="849">
        <v>17</v>
      </c>
      <c r="I41" s="849">
        <v>2771</v>
      </c>
      <c r="J41" s="832">
        <v>1</v>
      </c>
      <c r="K41" s="832">
        <v>163</v>
      </c>
      <c r="L41" s="849">
        <v>31</v>
      </c>
      <c r="M41" s="849">
        <v>5084</v>
      </c>
      <c r="N41" s="832">
        <v>1.8347167087693974</v>
      </c>
      <c r="O41" s="832">
        <v>164</v>
      </c>
      <c r="P41" s="849">
        <v>27</v>
      </c>
      <c r="Q41" s="849">
        <v>4455</v>
      </c>
      <c r="R41" s="837">
        <v>1.6077228437387225</v>
      </c>
      <c r="S41" s="850">
        <v>165</v>
      </c>
    </row>
    <row r="42" spans="1:19" ht="14.4" customHeight="1" x14ac:dyDescent="0.3">
      <c r="A42" s="831" t="s">
        <v>3305</v>
      </c>
      <c r="B42" s="832" t="s">
        <v>3306</v>
      </c>
      <c r="C42" s="832" t="s">
        <v>604</v>
      </c>
      <c r="D42" s="832" t="s">
        <v>3281</v>
      </c>
      <c r="E42" s="832" t="s">
        <v>3287</v>
      </c>
      <c r="F42" s="832" t="s">
        <v>3340</v>
      </c>
      <c r="G42" s="832" t="s">
        <v>3341</v>
      </c>
      <c r="H42" s="849">
        <v>110</v>
      </c>
      <c r="I42" s="849">
        <v>3666.67</v>
      </c>
      <c r="J42" s="832">
        <v>1</v>
      </c>
      <c r="K42" s="832">
        <v>33.333363636363636</v>
      </c>
      <c r="L42" s="849">
        <v>120</v>
      </c>
      <c r="M42" s="849">
        <v>4000</v>
      </c>
      <c r="N42" s="832">
        <v>1.0909080991744553</v>
      </c>
      <c r="O42" s="832">
        <v>33.333333333333336</v>
      </c>
      <c r="P42" s="849">
        <v>108</v>
      </c>
      <c r="Q42" s="849">
        <v>3600.01</v>
      </c>
      <c r="R42" s="837">
        <v>0.9818200165272577</v>
      </c>
      <c r="S42" s="850">
        <v>33.33342592592593</v>
      </c>
    </row>
    <row r="43" spans="1:19" ht="14.4" customHeight="1" x14ac:dyDescent="0.3">
      <c r="A43" s="831" t="s">
        <v>3305</v>
      </c>
      <c r="B43" s="832" t="s">
        <v>3306</v>
      </c>
      <c r="C43" s="832" t="s">
        <v>604</v>
      </c>
      <c r="D43" s="832" t="s">
        <v>3281</v>
      </c>
      <c r="E43" s="832" t="s">
        <v>3287</v>
      </c>
      <c r="F43" s="832" t="s">
        <v>3342</v>
      </c>
      <c r="G43" s="832" t="s">
        <v>3343</v>
      </c>
      <c r="H43" s="849">
        <v>86</v>
      </c>
      <c r="I43" s="849">
        <v>9976</v>
      </c>
      <c r="J43" s="832">
        <v>1</v>
      </c>
      <c r="K43" s="832">
        <v>116</v>
      </c>
      <c r="L43" s="849">
        <v>122</v>
      </c>
      <c r="M43" s="849">
        <v>14152</v>
      </c>
      <c r="N43" s="832">
        <v>1.4186046511627908</v>
      </c>
      <c r="O43" s="832">
        <v>116</v>
      </c>
      <c r="P43" s="849">
        <v>88</v>
      </c>
      <c r="Q43" s="849">
        <v>10208</v>
      </c>
      <c r="R43" s="837">
        <v>1.0232558139534884</v>
      </c>
      <c r="S43" s="850">
        <v>116</v>
      </c>
    </row>
    <row r="44" spans="1:19" ht="14.4" customHeight="1" x14ac:dyDescent="0.3">
      <c r="A44" s="831" t="s">
        <v>3305</v>
      </c>
      <c r="B44" s="832" t="s">
        <v>3306</v>
      </c>
      <c r="C44" s="832" t="s">
        <v>604</v>
      </c>
      <c r="D44" s="832" t="s">
        <v>3281</v>
      </c>
      <c r="E44" s="832" t="s">
        <v>3287</v>
      </c>
      <c r="F44" s="832" t="s">
        <v>3344</v>
      </c>
      <c r="G44" s="832" t="s">
        <v>3345</v>
      </c>
      <c r="H44" s="849">
        <v>8</v>
      </c>
      <c r="I44" s="849">
        <v>296</v>
      </c>
      <c r="J44" s="832">
        <v>1</v>
      </c>
      <c r="K44" s="832">
        <v>37</v>
      </c>
      <c r="L44" s="849">
        <v>2</v>
      </c>
      <c r="M44" s="849">
        <v>74</v>
      </c>
      <c r="N44" s="832">
        <v>0.25</v>
      </c>
      <c r="O44" s="832">
        <v>37</v>
      </c>
      <c r="P44" s="849">
        <v>6</v>
      </c>
      <c r="Q44" s="849">
        <v>228</v>
      </c>
      <c r="R44" s="837">
        <v>0.77027027027027029</v>
      </c>
      <c r="S44" s="850">
        <v>38</v>
      </c>
    </row>
    <row r="45" spans="1:19" ht="14.4" customHeight="1" x14ac:dyDescent="0.3">
      <c r="A45" s="831" t="s">
        <v>3305</v>
      </c>
      <c r="B45" s="832" t="s">
        <v>3306</v>
      </c>
      <c r="C45" s="832" t="s">
        <v>604</v>
      </c>
      <c r="D45" s="832" t="s">
        <v>3281</v>
      </c>
      <c r="E45" s="832" t="s">
        <v>3287</v>
      </c>
      <c r="F45" s="832" t="s">
        <v>3294</v>
      </c>
      <c r="G45" s="832" t="s">
        <v>3295</v>
      </c>
      <c r="H45" s="849">
        <v>17</v>
      </c>
      <c r="I45" s="849">
        <v>1462</v>
      </c>
      <c r="J45" s="832">
        <v>1</v>
      </c>
      <c r="K45" s="832">
        <v>86</v>
      </c>
      <c r="L45" s="849">
        <v>29</v>
      </c>
      <c r="M45" s="849">
        <v>2494</v>
      </c>
      <c r="N45" s="832">
        <v>1.7058823529411764</v>
      </c>
      <c r="O45" s="832">
        <v>86</v>
      </c>
      <c r="P45" s="849">
        <v>25</v>
      </c>
      <c r="Q45" s="849">
        <v>2175</v>
      </c>
      <c r="R45" s="837">
        <v>1.4876880984952121</v>
      </c>
      <c r="S45" s="850">
        <v>87</v>
      </c>
    </row>
    <row r="46" spans="1:19" ht="14.4" customHeight="1" x14ac:dyDescent="0.3">
      <c r="A46" s="831" t="s">
        <v>3305</v>
      </c>
      <c r="B46" s="832" t="s">
        <v>3306</v>
      </c>
      <c r="C46" s="832" t="s">
        <v>604</v>
      </c>
      <c r="D46" s="832" t="s">
        <v>3281</v>
      </c>
      <c r="E46" s="832" t="s">
        <v>3287</v>
      </c>
      <c r="F46" s="832" t="s">
        <v>3350</v>
      </c>
      <c r="G46" s="832" t="s">
        <v>3351</v>
      </c>
      <c r="H46" s="849">
        <v>6</v>
      </c>
      <c r="I46" s="849">
        <v>0</v>
      </c>
      <c r="J46" s="832"/>
      <c r="K46" s="832">
        <v>0</v>
      </c>
      <c r="L46" s="849">
        <v>1</v>
      </c>
      <c r="M46" s="849">
        <v>0</v>
      </c>
      <c r="N46" s="832"/>
      <c r="O46" s="832">
        <v>0</v>
      </c>
      <c r="P46" s="849">
        <v>1</v>
      </c>
      <c r="Q46" s="849">
        <v>0</v>
      </c>
      <c r="R46" s="837"/>
      <c r="S46" s="850">
        <v>0</v>
      </c>
    </row>
    <row r="47" spans="1:19" ht="14.4" customHeight="1" x14ac:dyDescent="0.3">
      <c r="A47" s="831" t="s">
        <v>3305</v>
      </c>
      <c r="B47" s="832" t="s">
        <v>3306</v>
      </c>
      <c r="C47" s="832" t="s">
        <v>604</v>
      </c>
      <c r="D47" s="832" t="s">
        <v>3281</v>
      </c>
      <c r="E47" s="832" t="s">
        <v>3287</v>
      </c>
      <c r="F47" s="832" t="s">
        <v>3368</v>
      </c>
      <c r="G47" s="832" t="s">
        <v>3369</v>
      </c>
      <c r="H47" s="849">
        <v>3</v>
      </c>
      <c r="I47" s="849">
        <v>177</v>
      </c>
      <c r="J47" s="832">
        <v>1</v>
      </c>
      <c r="K47" s="832">
        <v>59</v>
      </c>
      <c r="L47" s="849">
        <v>1</v>
      </c>
      <c r="M47" s="849">
        <v>59</v>
      </c>
      <c r="N47" s="832">
        <v>0.33333333333333331</v>
      </c>
      <c r="O47" s="832">
        <v>59</v>
      </c>
      <c r="P47" s="849">
        <v>1</v>
      </c>
      <c r="Q47" s="849">
        <v>61</v>
      </c>
      <c r="R47" s="837">
        <v>0.34463276836158191</v>
      </c>
      <c r="S47" s="850">
        <v>61</v>
      </c>
    </row>
    <row r="48" spans="1:19" ht="14.4" customHeight="1" x14ac:dyDescent="0.3">
      <c r="A48" s="831" t="s">
        <v>3305</v>
      </c>
      <c r="B48" s="832" t="s">
        <v>3306</v>
      </c>
      <c r="C48" s="832" t="s">
        <v>604</v>
      </c>
      <c r="D48" s="832" t="s">
        <v>3281</v>
      </c>
      <c r="E48" s="832" t="s">
        <v>3287</v>
      </c>
      <c r="F48" s="832" t="s">
        <v>3370</v>
      </c>
      <c r="G48" s="832" t="s">
        <v>3371</v>
      </c>
      <c r="H48" s="849"/>
      <c r="I48" s="849"/>
      <c r="J48" s="832"/>
      <c r="K48" s="832"/>
      <c r="L48" s="849">
        <v>1</v>
      </c>
      <c r="M48" s="849">
        <v>205</v>
      </c>
      <c r="N48" s="832"/>
      <c r="O48" s="832">
        <v>205</v>
      </c>
      <c r="P48" s="849">
        <v>3</v>
      </c>
      <c r="Q48" s="849">
        <v>618</v>
      </c>
      <c r="R48" s="837"/>
      <c r="S48" s="850">
        <v>206</v>
      </c>
    </row>
    <row r="49" spans="1:19" ht="14.4" customHeight="1" x14ac:dyDescent="0.3">
      <c r="A49" s="831" t="s">
        <v>3305</v>
      </c>
      <c r="B49" s="832" t="s">
        <v>3306</v>
      </c>
      <c r="C49" s="832" t="s">
        <v>604</v>
      </c>
      <c r="D49" s="832" t="s">
        <v>1196</v>
      </c>
      <c r="E49" s="832" t="s">
        <v>3296</v>
      </c>
      <c r="F49" s="832" t="s">
        <v>3297</v>
      </c>
      <c r="G49" s="832" t="s">
        <v>3298</v>
      </c>
      <c r="H49" s="849">
        <v>2.75</v>
      </c>
      <c r="I49" s="849">
        <v>415.25000000000006</v>
      </c>
      <c r="J49" s="832">
        <v>1</v>
      </c>
      <c r="K49" s="832">
        <v>151.00000000000003</v>
      </c>
      <c r="L49" s="849">
        <v>2.4</v>
      </c>
      <c r="M49" s="849">
        <v>167.04</v>
      </c>
      <c r="N49" s="832">
        <v>0.40226369656833227</v>
      </c>
      <c r="O49" s="832">
        <v>69.599999999999994</v>
      </c>
      <c r="P49" s="849">
        <v>2.25</v>
      </c>
      <c r="Q49" s="849">
        <v>156.6</v>
      </c>
      <c r="R49" s="837">
        <v>0.3771222155328115</v>
      </c>
      <c r="S49" s="850">
        <v>69.599999999999994</v>
      </c>
    </row>
    <row r="50" spans="1:19" ht="14.4" customHeight="1" x14ac:dyDescent="0.3">
      <c r="A50" s="831" t="s">
        <v>3305</v>
      </c>
      <c r="B50" s="832" t="s">
        <v>3306</v>
      </c>
      <c r="C50" s="832" t="s">
        <v>604</v>
      </c>
      <c r="D50" s="832" t="s">
        <v>1196</v>
      </c>
      <c r="E50" s="832" t="s">
        <v>3296</v>
      </c>
      <c r="F50" s="832" t="s">
        <v>3309</v>
      </c>
      <c r="G50" s="832" t="s">
        <v>634</v>
      </c>
      <c r="H50" s="849">
        <v>51</v>
      </c>
      <c r="I50" s="849">
        <v>856.8</v>
      </c>
      <c r="J50" s="832">
        <v>1</v>
      </c>
      <c r="K50" s="832">
        <v>16.8</v>
      </c>
      <c r="L50" s="849">
        <v>45</v>
      </c>
      <c r="M50" s="849">
        <v>755.99999999999989</v>
      </c>
      <c r="N50" s="832">
        <v>0.88235294117647045</v>
      </c>
      <c r="O50" s="832">
        <v>16.799999999999997</v>
      </c>
      <c r="P50" s="849">
        <v>45</v>
      </c>
      <c r="Q50" s="849">
        <v>755.99999999999989</v>
      </c>
      <c r="R50" s="837">
        <v>0.88235294117647045</v>
      </c>
      <c r="S50" s="850">
        <v>16.799999999999997</v>
      </c>
    </row>
    <row r="51" spans="1:19" ht="14.4" customHeight="1" x14ac:dyDescent="0.3">
      <c r="A51" s="831" t="s">
        <v>3305</v>
      </c>
      <c r="B51" s="832" t="s">
        <v>3306</v>
      </c>
      <c r="C51" s="832" t="s">
        <v>604</v>
      </c>
      <c r="D51" s="832" t="s">
        <v>1196</v>
      </c>
      <c r="E51" s="832" t="s">
        <v>3296</v>
      </c>
      <c r="F51" s="832" t="s">
        <v>3310</v>
      </c>
      <c r="G51" s="832" t="s">
        <v>3311</v>
      </c>
      <c r="H51" s="849">
        <v>0.8</v>
      </c>
      <c r="I51" s="849">
        <v>168.04</v>
      </c>
      <c r="J51" s="832">
        <v>1</v>
      </c>
      <c r="K51" s="832">
        <v>210.04999999999998</v>
      </c>
      <c r="L51" s="849">
        <v>0.60000000000000009</v>
      </c>
      <c r="M51" s="849">
        <v>126.03</v>
      </c>
      <c r="N51" s="832">
        <v>0.75</v>
      </c>
      <c r="O51" s="832">
        <v>210.04999999999998</v>
      </c>
      <c r="P51" s="849"/>
      <c r="Q51" s="849"/>
      <c r="R51" s="837"/>
      <c r="S51" s="850"/>
    </row>
    <row r="52" spans="1:19" ht="14.4" customHeight="1" x14ac:dyDescent="0.3">
      <c r="A52" s="831" t="s">
        <v>3305</v>
      </c>
      <c r="B52" s="832" t="s">
        <v>3306</v>
      </c>
      <c r="C52" s="832" t="s">
        <v>604</v>
      </c>
      <c r="D52" s="832" t="s">
        <v>1196</v>
      </c>
      <c r="E52" s="832" t="s">
        <v>3287</v>
      </c>
      <c r="F52" s="832" t="s">
        <v>3318</v>
      </c>
      <c r="G52" s="832" t="s">
        <v>3319</v>
      </c>
      <c r="H52" s="849">
        <v>10</v>
      </c>
      <c r="I52" s="849">
        <v>830</v>
      </c>
      <c r="J52" s="832">
        <v>1</v>
      </c>
      <c r="K52" s="832">
        <v>83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3305</v>
      </c>
      <c r="B53" s="832" t="s">
        <v>3306</v>
      </c>
      <c r="C53" s="832" t="s">
        <v>604</v>
      </c>
      <c r="D53" s="832" t="s">
        <v>1196</v>
      </c>
      <c r="E53" s="832" t="s">
        <v>3287</v>
      </c>
      <c r="F53" s="832" t="s">
        <v>3320</v>
      </c>
      <c r="G53" s="832" t="s">
        <v>3321</v>
      </c>
      <c r="H53" s="849">
        <v>1</v>
      </c>
      <c r="I53" s="849">
        <v>106</v>
      </c>
      <c r="J53" s="832">
        <v>1</v>
      </c>
      <c r="K53" s="832">
        <v>106</v>
      </c>
      <c r="L53" s="849"/>
      <c r="M53" s="849"/>
      <c r="N53" s="832"/>
      <c r="O53" s="832"/>
      <c r="P53" s="849">
        <v>2</v>
      </c>
      <c r="Q53" s="849">
        <v>214</v>
      </c>
      <c r="R53" s="837">
        <v>2.0188679245283021</v>
      </c>
      <c r="S53" s="850">
        <v>107</v>
      </c>
    </row>
    <row r="54" spans="1:19" ht="14.4" customHeight="1" x14ac:dyDescent="0.3">
      <c r="A54" s="831" t="s">
        <v>3305</v>
      </c>
      <c r="B54" s="832" t="s">
        <v>3306</v>
      </c>
      <c r="C54" s="832" t="s">
        <v>604</v>
      </c>
      <c r="D54" s="832" t="s">
        <v>1196</v>
      </c>
      <c r="E54" s="832" t="s">
        <v>3287</v>
      </c>
      <c r="F54" s="832" t="s">
        <v>3322</v>
      </c>
      <c r="G54" s="832" t="s">
        <v>3323</v>
      </c>
      <c r="H54" s="849">
        <v>17</v>
      </c>
      <c r="I54" s="849">
        <v>629</v>
      </c>
      <c r="J54" s="832">
        <v>1</v>
      </c>
      <c r="K54" s="832">
        <v>37</v>
      </c>
      <c r="L54" s="849">
        <v>16</v>
      </c>
      <c r="M54" s="849">
        <v>592</v>
      </c>
      <c r="N54" s="832">
        <v>0.94117647058823528</v>
      </c>
      <c r="O54" s="832">
        <v>37</v>
      </c>
      <c r="P54" s="849">
        <v>7</v>
      </c>
      <c r="Q54" s="849">
        <v>266</v>
      </c>
      <c r="R54" s="837">
        <v>0.42289348171701113</v>
      </c>
      <c r="S54" s="850">
        <v>38</v>
      </c>
    </row>
    <row r="55" spans="1:19" ht="14.4" customHeight="1" x14ac:dyDescent="0.3">
      <c r="A55" s="831" t="s">
        <v>3305</v>
      </c>
      <c r="B55" s="832" t="s">
        <v>3306</v>
      </c>
      <c r="C55" s="832" t="s">
        <v>604</v>
      </c>
      <c r="D55" s="832" t="s">
        <v>1196</v>
      </c>
      <c r="E55" s="832" t="s">
        <v>3287</v>
      </c>
      <c r="F55" s="832" t="s">
        <v>3324</v>
      </c>
      <c r="G55" s="832" t="s">
        <v>3325</v>
      </c>
      <c r="H55" s="849"/>
      <c r="I55" s="849"/>
      <c r="J55" s="832"/>
      <c r="K55" s="832"/>
      <c r="L55" s="849">
        <v>1</v>
      </c>
      <c r="M55" s="849">
        <v>5</v>
      </c>
      <c r="N55" s="832"/>
      <c r="O55" s="832">
        <v>5</v>
      </c>
      <c r="P55" s="849"/>
      <c r="Q55" s="849"/>
      <c r="R55" s="837"/>
      <c r="S55" s="850"/>
    </row>
    <row r="56" spans="1:19" ht="14.4" customHeight="1" x14ac:dyDescent="0.3">
      <c r="A56" s="831" t="s">
        <v>3305</v>
      </c>
      <c r="B56" s="832" t="s">
        <v>3306</v>
      </c>
      <c r="C56" s="832" t="s">
        <v>604</v>
      </c>
      <c r="D56" s="832" t="s">
        <v>1196</v>
      </c>
      <c r="E56" s="832" t="s">
        <v>3287</v>
      </c>
      <c r="F56" s="832" t="s">
        <v>3290</v>
      </c>
      <c r="G56" s="832" t="s">
        <v>3291</v>
      </c>
      <c r="H56" s="849">
        <v>153</v>
      </c>
      <c r="I56" s="849">
        <v>38403</v>
      </c>
      <c r="J56" s="832">
        <v>1</v>
      </c>
      <c r="K56" s="832">
        <v>251</v>
      </c>
      <c r="L56" s="849">
        <v>145</v>
      </c>
      <c r="M56" s="849">
        <v>36540</v>
      </c>
      <c r="N56" s="832">
        <v>0.95148816498711042</v>
      </c>
      <c r="O56" s="832">
        <v>252</v>
      </c>
      <c r="P56" s="849">
        <v>123</v>
      </c>
      <c r="Q56" s="849">
        <v>31242</v>
      </c>
      <c r="R56" s="837">
        <v>0.81353019295367546</v>
      </c>
      <c r="S56" s="850">
        <v>254</v>
      </c>
    </row>
    <row r="57" spans="1:19" ht="14.4" customHeight="1" x14ac:dyDescent="0.3">
      <c r="A57" s="831" t="s">
        <v>3305</v>
      </c>
      <c r="B57" s="832" t="s">
        <v>3306</v>
      </c>
      <c r="C57" s="832" t="s">
        <v>604</v>
      </c>
      <c r="D57" s="832" t="s">
        <v>1196</v>
      </c>
      <c r="E57" s="832" t="s">
        <v>3287</v>
      </c>
      <c r="F57" s="832" t="s">
        <v>3336</v>
      </c>
      <c r="G57" s="832" t="s">
        <v>3337</v>
      </c>
      <c r="H57" s="849">
        <v>34</v>
      </c>
      <c r="I57" s="849">
        <v>4284</v>
      </c>
      <c r="J57" s="832">
        <v>1</v>
      </c>
      <c r="K57" s="832">
        <v>126</v>
      </c>
      <c r="L57" s="849">
        <v>21</v>
      </c>
      <c r="M57" s="849">
        <v>2667</v>
      </c>
      <c r="N57" s="832">
        <v>0.62254901960784315</v>
      </c>
      <c r="O57" s="832">
        <v>127</v>
      </c>
      <c r="P57" s="849">
        <v>7</v>
      </c>
      <c r="Q57" s="849">
        <v>882</v>
      </c>
      <c r="R57" s="837">
        <v>0.20588235294117646</v>
      </c>
      <c r="S57" s="850">
        <v>126</v>
      </c>
    </row>
    <row r="58" spans="1:19" ht="14.4" customHeight="1" x14ac:dyDescent="0.3">
      <c r="A58" s="831" t="s">
        <v>3305</v>
      </c>
      <c r="B58" s="832" t="s">
        <v>3306</v>
      </c>
      <c r="C58" s="832" t="s">
        <v>604</v>
      </c>
      <c r="D58" s="832" t="s">
        <v>1196</v>
      </c>
      <c r="E58" s="832" t="s">
        <v>3287</v>
      </c>
      <c r="F58" s="832" t="s">
        <v>3292</v>
      </c>
      <c r="G58" s="832" t="s">
        <v>3293</v>
      </c>
      <c r="H58" s="849">
        <v>82</v>
      </c>
      <c r="I58" s="849">
        <v>13366</v>
      </c>
      <c r="J58" s="832">
        <v>1</v>
      </c>
      <c r="K58" s="832">
        <v>163</v>
      </c>
      <c r="L58" s="849">
        <v>71</v>
      </c>
      <c r="M58" s="849">
        <v>11644</v>
      </c>
      <c r="N58" s="832">
        <v>0.87116564417177911</v>
      </c>
      <c r="O58" s="832">
        <v>164</v>
      </c>
      <c r="P58" s="849">
        <v>55</v>
      </c>
      <c r="Q58" s="849">
        <v>9075</v>
      </c>
      <c r="R58" s="837">
        <v>0.67896154421666921</v>
      </c>
      <c r="S58" s="850">
        <v>165</v>
      </c>
    </row>
    <row r="59" spans="1:19" ht="14.4" customHeight="1" x14ac:dyDescent="0.3">
      <c r="A59" s="831" t="s">
        <v>3305</v>
      </c>
      <c r="B59" s="832" t="s">
        <v>3306</v>
      </c>
      <c r="C59" s="832" t="s">
        <v>604</v>
      </c>
      <c r="D59" s="832" t="s">
        <v>1196</v>
      </c>
      <c r="E59" s="832" t="s">
        <v>3287</v>
      </c>
      <c r="F59" s="832" t="s">
        <v>3340</v>
      </c>
      <c r="G59" s="832" t="s">
        <v>3341</v>
      </c>
      <c r="H59" s="849">
        <v>187</v>
      </c>
      <c r="I59" s="849">
        <v>6233.34</v>
      </c>
      <c r="J59" s="832">
        <v>1</v>
      </c>
      <c r="K59" s="832">
        <v>33.333368983957222</v>
      </c>
      <c r="L59" s="849">
        <v>166</v>
      </c>
      <c r="M59" s="849">
        <v>5533.33</v>
      </c>
      <c r="N59" s="832">
        <v>0.88769905058925069</v>
      </c>
      <c r="O59" s="832">
        <v>33.333313253012051</v>
      </c>
      <c r="P59" s="849">
        <v>130</v>
      </c>
      <c r="Q59" s="849">
        <v>4333.33</v>
      </c>
      <c r="R59" s="837">
        <v>0.69518588750172461</v>
      </c>
      <c r="S59" s="850">
        <v>33.333307692307692</v>
      </c>
    </row>
    <row r="60" spans="1:19" ht="14.4" customHeight="1" x14ac:dyDescent="0.3">
      <c r="A60" s="831" t="s">
        <v>3305</v>
      </c>
      <c r="B60" s="832" t="s">
        <v>3306</v>
      </c>
      <c r="C60" s="832" t="s">
        <v>604</v>
      </c>
      <c r="D60" s="832" t="s">
        <v>1196</v>
      </c>
      <c r="E60" s="832" t="s">
        <v>3287</v>
      </c>
      <c r="F60" s="832" t="s">
        <v>3294</v>
      </c>
      <c r="G60" s="832" t="s">
        <v>3295</v>
      </c>
      <c r="H60" s="849">
        <v>85</v>
      </c>
      <c r="I60" s="849">
        <v>7310</v>
      </c>
      <c r="J60" s="832">
        <v>1</v>
      </c>
      <c r="K60" s="832">
        <v>86</v>
      </c>
      <c r="L60" s="849">
        <v>76</v>
      </c>
      <c r="M60" s="849">
        <v>6536</v>
      </c>
      <c r="N60" s="832">
        <v>0.89411764705882357</v>
      </c>
      <c r="O60" s="832">
        <v>86</v>
      </c>
      <c r="P60" s="849">
        <v>60</v>
      </c>
      <c r="Q60" s="849">
        <v>5220</v>
      </c>
      <c r="R60" s="837">
        <v>0.71409028727770174</v>
      </c>
      <c r="S60" s="850">
        <v>87</v>
      </c>
    </row>
    <row r="61" spans="1:19" ht="14.4" customHeight="1" x14ac:dyDescent="0.3">
      <c r="A61" s="831" t="s">
        <v>3305</v>
      </c>
      <c r="B61" s="832" t="s">
        <v>3306</v>
      </c>
      <c r="C61" s="832" t="s">
        <v>604</v>
      </c>
      <c r="D61" s="832" t="s">
        <v>1196</v>
      </c>
      <c r="E61" s="832" t="s">
        <v>3287</v>
      </c>
      <c r="F61" s="832" t="s">
        <v>3380</v>
      </c>
      <c r="G61" s="832" t="s">
        <v>3381</v>
      </c>
      <c r="H61" s="849">
        <v>4</v>
      </c>
      <c r="I61" s="849">
        <v>344</v>
      </c>
      <c r="J61" s="832">
        <v>1</v>
      </c>
      <c r="K61" s="832">
        <v>86</v>
      </c>
      <c r="L61" s="849">
        <v>5</v>
      </c>
      <c r="M61" s="849">
        <v>435</v>
      </c>
      <c r="N61" s="832">
        <v>1.2645348837209303</v>
      </c>
      <c r="O61" s="832">
        <v>87</v>
      </c>
      <c r="P61" s="849">
        <v>6</v>
      </c>
      <c r="Q61" s="849">
        <v>522</v>
      </c>
      <c r="R61" s="837">
        <v>1.5174418604651163</v>
      </c>
      <c r="S61" s="850">
        <v>87</v>
      </c>
    </row>
    <row r="62" spans="1:19" ht="14.4" customHeight="1" x14ac:dyDescent="0.3">
      <c r="A62" s="831" t="s">
        <v>3305</v>
      </c>
      <c r="B62" s="832" t="s">
        <v>3306</v>
      </c>
      <c r="C62" s="832" t="s">
        <v>604</v>
      </c>
      <c r="D62" s="832" t="s">
        <v>1197</v>
      </c>
      <c r="E62" s="832" t="s">
        <v>3296</v>
      </c>
      <c r="F62" s="832" t="s">
        <v>3297</v>
      </c>
      <c r="G62" s="832" t="s">
        <v>3298</v>
      </c>
      <c r="H62" s="849">
        <v>1.2</v>
      </c>
      <c r="I62" s="849">
        <v>181.2</v>
      </c>
      <c r="J62" s="832">
        <v>1</v>
      </c>
      <c r="K62" s="832">
        <v>151</v>
      </c>
      <c r="L62" s="849">
        <v>1.2999999999999998</v>
      </c>
      <c r="M62" s="849">
        <v>90.47999999999999</v>
      </c>
      <c r="N62" s="832">
        <v>0.49933774834437084</v>
      </c>
      <c r="O62" s="832">
        <v>69.600000000000009</v>
      </c>
      <c r="P62" s="849">
        <v>0.64999999999999991</v>
      </c>
      <c r="Q62" s="849">
        <v>45.239999999999995</v>
      </c>
      <c r="R62" s="837">
        <v>0.24966887417218542</v>
      </c>
      <c r="S62" s="850">
        <v>69.600000000000009</v>
      </c>
    </row>
    <row r="63" spans="1:19" ht="14.4" customHeight="1" x14ac:dyDescent="0.3">
      <c r="A63" s="831" t="s">
        <v>3305</v>
      </c>
      <c r="B63" s="832" t="s">
        <v>3306</v>
      </c>
      <c r="C63" s="832" t="s">
        <v>604</v>
      </c>
      <c r="D63" s="832" t="s">
        <v>1197</v>
      </c>
      <c r="E63" s="832" t="s">
        <v>3296</v>
      </c>
      <c r="F63" s="832" t="s">
        <v>3309</v>
      </c>
      <c r="G63" s="832" t="s">
        <v>634</v>
      </c>
      <c r="H63" s="849">
        <v>23</v>
      </c>
      <c r="I63" s="849">
        <v>386.4</v>
      </c>
      <c r="J63" s="832">
        <v>1</v>
      </c>
      <c r="K63" s="832">
        <v>16.8</v>
      </c>
      <c r="L63" s="849">
        <v>25</v>
      </c>
      <c r="M63" s="849">
        <v>419.99999999999994</v>
      </c>
      <c r="N63" s="832">
        <v>1.0869565217391304</v>
      </c>
      <c r="O63" s="832">
        <v>16.799999999999997</v>
      </c>
      <c r="P63" s="849">
        <v>13</v>
      </c>
      <c r="Q63" s="849">
        <v>218.39999999999998</v>
      </c>
      <c r="R63" s="837">
        <v>0.56521739130434778</v>
      </c>
      <c r="S63" s="850">
        <v>16.799999999999997</v>
      </c>
    </row>
    <row r="64" spans="1:19" ht="14.4" customHeight="1" x14ac:dyDescent="0.3">
      <c r="A64" s="831" t="s">
        <v>3305</v>
      </c>
      <c r="B64" s="832" t="s">
        <v>3306</v>
      </c>
      <c r="C64" s="832" t="s">
        <v>604</v>
      </c>
      <c r="D64" s="832" t="s">
        <v>1197</v>
      </c>
      <c r="E64" s="832" t="s">
        <v>3296</v>
      </c>
      <c r="F64" s="832" t="s">
        <v>3310</v>
      </c>
      <c r="G64" s="832" t="s">
        <v>3311</v>
      </c>
      <c r="H64" s="849">
        <v>0.2</v>
      </c>
      <c r="I64" s="849">
        <v>42.01</v>
      </c>
      <c r="J64" s="832">
        <v>1</v>
      </c>
      <c r="K64" s="832">
        <v>210.04999999999998</v>
      </c>
      <c r="L64" s="849">
        <v>0.2</v>
      </c>
      <c r="M64" s="849">
        <v>42.01</v>
      </c>
      <c r="N64" s="832">
        <v>1</v>
      </c>
      <c r="O64" s="832">
        <v>210.04999999999998</v>
      </c>
      <c r="P64" s="849"/>
      <c r="Q64" s="849"/>
      <c r="R64" s="837"/>
      <c r="S64" s="850"/>
    </row>
    <row r="65" spans="1:19" ht="14.4" customHeight="1" x14ac:dyDescent="0.3">
      <c r="A65" s="831" t="s">
        <v>3305</v>
      </c>
      <c r="B65" s="832" t="s">
        <v>3306</v>
      </c>
      <c r="C65" s="832" t="s">
        <v>604</v>
      </c>
      <c r="D65" s="832" t="s">
        <v>1197</v>
      </c>
      <c r="E65" s="832" t="s">
        <v>3287</v>
      </c>
      <c r="F65" s="832" t="s">
        <v>3316</v>
      </c>
      <c r="G65" s="832" t="s">
        <v>3317</v>
      </c>
      <c r="H65" s="849">
        <v>19</v>
      </c>
      <c r="I65" s="849">
        <v>3895</v>
      </c>
      <c r="J65" s="832">
        <v>1</v>
      </c>
      <c r="K65" s="832">
        <v>205</v>
      </c>
      <c r="L65" s="849">
        <v>1</v>
      </c>
      <c r="M65" s="849">
        <v>206</v>
      </c>
      <c r="N65" s="832">
        <v>5.2888318356867782E-2</v>
      </c>
      <c r="O65" s="832">
        <v>206</v>
      </c>
      <c r="P65" s="849">
        <v>1</v>
      </c>
      <c r="Q65" s="849">
        <v>207</v>
      </c>
      <c r="R65" s="837">
        <v>5.3145057766367139E-2</v>
      </c>
      <c r="S65" s="850">
        <v>207</v>
      </c>
    </row>
    <row r="66" spans="1:19" ht="14.4" customHeight="1" x14ac:dyDescent="0.3">
      <c r="A66" s="831" t="s">
        <v>3305</v>
      </c>
      <c r="B66" s="832" t="s">
        <v>3306</v>
      </c>
      <c r="C66" s="832" t="s">
        <v>604</v>
      </c>
      <c r="D66" s="832" t="s">
        <v>1197</v>
      </c>
      <c r="E66" s="832" t="s">
        <v>3287</v>
      </c>
      <c r="F66" s="832" t="s">
        <v>3320</v>
      </c>
      <c r="G66" s="832" t="s">
        <v>3321</v>
      </c>
      <c r="H66" s="849">
        <v>19</v>
      </c>
      <c r="I66" s="849">
        <v>2014</v>
      </c>
      <c r="J66" s="832">
        <v>1</v>
      </c>
      <c r="K66" s="832">
        <v>106</v>
      </c>
      <c r="L66" s="849">
        <v>15</v>
      </c>
      <c r="M66" s="849">
        <v>1590</v>
      </c>
      <c r="N66" s="832">
        <v>0.78947368421052633</v>
      </c>
      <c r="O66" s="832">
        <v>106</v>
      </c>
      <c r="P66" s="849">
        <v>16</v>
      </c>
      <c r="Q66" s="849">
        <v>1712</v>
      </c>
      <c r="R66" s="837">
        <v>0.85004965243296926</v>
      </c>
      <c r="S66" s="850">
        <v>107</v>
      </c>
    </row>
    <row r="67" spans="1:19" ht="14.4" customHeight="1" x14ac:dyDescent="0.3">
      <c r="A67" s="831" t="s">
        <v>3305</v>
      </c>
      <c r="B67" s="832" t="s">
        <v>3306</v>
      </c>
      <c r="C67" s="832" t="s">
        <v>604</v>
      </c>
      <c r="D67" s="832" t="s">
        <v>1197</v>
      </c>
      <c r="E67" s="832" t="s">
        <v>3287</v>
      </c>
      <c r="F67" s="832" t="s">
        <v>3322</v>
      </c>
      <c r="G67" s="832" t="s">
        <v>3323</v>
      </c>
      <c r="H67" s="849">
        <v>12</v>
      </c>
      <c r="I67" s="849">
        <v>444</v>
      </c>
      <c r="J67" s="832">
        <v>1</v>
      </c>
      <c r="K67" s="832">
        <v>37</v>
      </c>
      <c r="L67" s="849">
        <v>9</v>
      </c>
      <c r="M67" s="849">
        <v>333</v>
      </c>
      <c r="N67" s="832">
        <v>0.75</v>
      </c>
      <c r="O67" s="832">
        <v>37</v>
      </c>
      <c r="P67" s="849">
        <v>18</v>
      </c>
      <c r="Q67" s="849">
        <v>684</v>
      </c>
      <c r="R67" s="837">
        <v>1.5405405405405406</v>
      </c>
      <c r="S67" s="850">
        <v>38</v>
      </c>
    </row>
    <row r="68" spans="1:19" ht="14.4" customHeight="1" x14ac:dyDescent="0.3">
      <c r="A68" s="831" t="s">
        <v>3305</v>
      </c>
      <c r="B68" s="832" t="s">
        <v>3306</v>
      </c>
      <c r="C68" s="832" t="s">
        <v>604</v>
      </c>
      <c r="D68" s="832" t="s">
        <v>1197</v>
      </c>
      <c r="E68" s="832" t="s">
        <v>3287</v>
      </c>
      <c r="F68" s="832" t="s">
        <v>3332</v>
      </c>
      <c r="G68" s="832" t="s">
        <v>3333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91</v>
      </c>
      <c r="R68" s="837"/>
      <c r="S68" s="850">
        <v>91</v>
      </c>
    </row>
    <row r="69" spans="1:19" ht="14.4" customHeight="1" x14ac:dyDescent="0.3">
      <c r="A69" s="831" t="s">
        <v>3305</v>
      </c>
      <c r="B69" s="832" t="s">
        <v>3306</v>
      </c>
      <c r="C69" s="832" t="s">
        <v>604</v>
      </c>
      <c r="D69" s="832" t="s">
        <v>1197</v>
      </c>
      <c r="E69" s="832" t="s">
        <v>3287</v>
      </c>
      <c r="F69" s="832" t="s">
        <v>3290</v>
      </c>
      <c r="G69" s="832" t="s">
        <v>3291</v>
      </c>
      <c r="H69" s="849">
        <v>150</v>
      </c>
      <c r="I69" s="849">
        <v>37650</v>
      </c>
      <c r="J69" s="832">
        <v>1</v>
      </c>
      <c r="K69" s="832">
        <v>251</v>
      </c>
      <c r="L69" s="849">
        <v>159</v>
      </c>
      <c r="M69" s="849">
        <v>40068</v>
      </c>
      <c r="N69" s="832">
        <v>1.064223107569721</v>
      </c>
      <c r="O69" s="832">
        <v>252</v>
      </c>
      <c r="P69" s="849">
        <v>144</v>
      </c>
      <c r="Q69" s="849">
        <v>36576</v>
      </c>
      <c r="R69" s="837">
        <v>0.97147410358565733</v>
      </c>
      <c r="S69" s="850">
        <v>254</v>
      </c>
    </row>
    <row r="70" spans="1:19" ht="14.4" customHeight="1" x14ac:dyDescent="0.3">
      <c r="A70" s="831" t="s">
        <v>3305</v>
      </c>
      <c r="B70" s="832" t="s">
        <v>3306</v>
      </c>
      <c r="C70" s="832" t="s">
        <v>604</v>
      </c>
      <c r="D70" s="832" t="s">
        <v>1197</v>
      </c>
      <c r="E70" s="832" t="s">
        <v>3287</v>
      </c>
      <c r="F70" s="832" t="s">
        <v>3336</v>
      </c>
      <c r="G70" s="832" t="s">
        <v>3337</v>
      </c>
      <c r="H70" s="849">
        <v>73</v>
      </c>
      <c r="I70" s="849">
        <v>9198</v>
      </c>
      <c r="J70" s="832">
        <v>1</v>
      </c>
      <c r="K70" s="832">
        <v>126</v>
      </c>
      <c r="L70" s="849">
        <v>53</v>
      </c>
      <c r="M70" s="849">
        <v>6731</v>
      </c>
      <c r="N70" s="832">
        <v>0.73178951946075232</v>
      </c>
      <c r="O70" s="832">
        <v>127</v>
      </c>
      <c r="P70" s="849">
        <v>47</v>
      </c>
      <c r="Q70" s="849">
        <v>5922</v>
      </c>
      <c r="R70" s="837">
        <v>0.64383561643835618</v>
      </c>
      <c r="S70" s="850">
        <v>126</v>
      </c>
    </row>
    <row r="71" spans="1:19" ht="14.4" customHeight="1" x14ac:dyDescent="0.3">
      <c r="A71" s="831" t="s">
        <v>3305</v>
      </c>
      <c r="B71" s="832" t="s">
        <v>3306</v>
      </c>
      <c r="C71" s="832" t="s">
        <v>604</v>
      </c>
      <c r="D71" s="832" t="s">
        <v>1197</v>
      </c>
      <c r="E71" s="832" t="s">
        <v>3287</v>
      </c>
      <c r="F71" s="832" t="s">
        <v>3292</v>
      </c>
      <c r="G71" s="832" t="s">
        <v>3293</v>
      </c>
      <c r="H71" s="849">
        <v>33</v>
      </c>
      <c r="I71" s="849">
        <v>5379</v>
      </c>
      <c r="J71" s="832">
        <v>1</v>
      </c>
      <c r="K71" s="832">
        <v>163</v>
      </c>
      <c r="L71" s="849">
        <v>41</v>
      </c>
      <c r="M71" s="849">
        <v>6724</v>
      </c>
      <c r="N71" s="832">
        <v>1.2500464770403421</v>
      </c>
      <c r="O71" s="832">
        <v>164</v>
      </c>
      <c r="P71" s="849">
        <v>38</v>
      </c>
      <c r="Q71" s="849">
        <v>6270</v>
      </c>
      <c r="R71" s="837">
        <v>1.165644171779141</v>
      </c>
      <c r="S71" s="850">
        <v>165</v>
      </c>
    </row>
    <row r="72" spans="1:19" ht="14.4" customHeight="1" x14ac:dyDescent="0.3">
      <c r="A72" s="831" t="s">
        <v>3305</v>
      </c>
      <c r="B72" s="832" t="s">
        <v>3306</v>
      </c>
      <c r="C72" s="832" t="s">
        <v>604</v>
      </c>
      <c r="D72" s="832" t="s">
        <v>1197</v>
      </c>
      <c r="E72" s="832" t="s">
        <v>3287</v>
      </c>
      <c r="F72" s="832" t="s">
        <v>3340</v>
      </c>
      <c r="G72" s="832" t="s">
        <v>3341</v>
      </c>
      <c r="H72" s="849">
        <v>221</v>
      </c>
      <c r="I72" s="849">
        <v>7366.67</v>
      </c>
      <c r="J72" s="832">
        <v>1</v>
      </c>
      <c r="K72" s="832">
        <v>33.333348416289596</v>
      </c>
      <c r="L72" s="849">
        <v>212</v>
      </c>
      <c r="M72" s="849">
        <v>7066.67</v>
      </c>
      <c r="N72" s="832">
        <v>0.95927603652668025</v>
      </c>
      <c r="O72" s="832">
        <v>33.333349056603772</v>
      </c>
      <c r="P72" s="849">
        <v>189</v>
      </c>
      <c r="Q72" s="849">
        <v>6299.99</v>
      </c>
      <c r="R72" s="837">
        <v>0.85520187547426441</v>
      </c>
      <c r="S72" s="850">
        <v>33.333280423280421</v>
      </c>
    </row>
    <row r="73" spans="1:19" ht="14.4" customHeight="1" x14ac:dyDescent="0.3">
      <c r="A73" s="831" t="s">
        <v>3305</v>
      </c>
      <c r="B73" s="832" t="s">
        <v>3306</v>
      </c>
      <c r="C73" s="832" t="s">
        <v>604</v>
      </c>
      <c r="D73" s="832" t="s">
        <v>1197</v>
      </c>
      <c r="E73" s="832" t="s">
        <v>3287</v>
      </c>
      <c r="F73" s="832" t="s">
        <v>3344</v>
      </c>
      <c r="G73" s="832" t="s">
        <v>3345</v>
      </c>
      <c r="H73" s="849">
        <v>1</v>
      </c>
      <c r="I73" s="849">
        <v>37</v>
      </c>
      <c r="J73" s="832">
        <v>1</v>
      </c>
      <c r="K73" s="832">
        <v>37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3305</v>
      </c>
      <c r="B74" s="832" t="s">
        <v>3306</v>
      </c>
      <c r="C74" s="832" t="s">
        <v>604</v>
      </c>
      <c r="D74" s="832" t="s">
        <v>1197</v>
      </c>
      <c r="E74" s="832" t="s">
        <v>3287</v>
      </c>
      <c r="F74" s="832" t="s">
        <v>3294</v>
      </c>
      <c r="G74" s="832" t="s">
        <v>3295</v>
      </c>
      <c r="H74" s="849">
        <v>40</v>
      </c>
      <c r="I74" s="849">
        <v>3440</v>
      </c>
      <c r="J74" s="832">
        <v>1</v>
      </c>
      <c r="K74" s="832">
        <v>86</v>
      </c>
      <c r="L74" s="849">
        <v>44</v>
      </c>
      <c r="M74" s="849">
        <v>3784</v>
      </c>
      <c r="N74" s="832">
        <v>1.1000000000000001</v>
      </c>
      <c r="O74" s="832">
        <v>86</v>
      </c>
      <c r="P74" s="849">
        <v>28</v>
      </c>
      <c r="Q74" s="849">
        <v>2436</v>
      </c>
      <c r="R74" s="837">
        <v>0.70813953488372094</v>
      </c>
      <c r="S74" s="850">
        <v>87</v>
      </c>
    </row>
    <row r="75" spans="1:19" ht="14.4" customHeight="1" x14ac:dyDescent="0.3">
      <c r="A75" s="831" t="s">
        <v>3305</v>
      </c>
      <c r="B75" s="832" t="s">
        <v>3306</v>
      </c>
      <c r="C75" s="832" t="s">
        <v>604</v>
      </c>
      <c r="D75" s="832" t="s">
        <v>1197</v>
      </c>
      <c r="E75" s="832" t="s">
        <v>3287</v>
      </c>
      <c r="F75" s="832" t="s">
        <v>3360</v>
      </c>
      <c r="G75" s="832" t="s">
        <v>3361</v>
      </c>
      <c r="H75" s="849"/>
      <c r="I75" s="849"/>
      <c r="J75" s="832"/>
      <c r="K75" s="832"/>
      <c r="L75" s="849">
        <v>2</v>
      </c>
      <c r="M75" s="849">
        <v>748</v>
      </c>
      <c r="N75" s="832"/>
      <c r="O75" s="832">
        <v>374</v>
      </c>
      <c r="P75" s="849"/>
      <c r="Q75" s="849"/>
      <c r="R75" s="837"/>
      <c r="S75" s="850"/>
    </row>
    <row r="76" spans="1:19" ht="14.4" customHeight="1" x14ac:dyDescent="0.3">
      <c r="A76" s="831" t="s">
        <v>3305</v>
      </c>
      <c r="B76" s="832" t="s">
        <v>3306</v>
      </c>
      <c r="C76" s="832" t="s">
        <v>604</v>
      </c>
      <c r="D76" s="832" t="s">
        <v>1197</v>
      </c>
      <c r="E76" s="832" t="s">
        <v>3287</v>
      </c>
      <c r="F76" s="832" t="s">
        <v>3380</v>
      </c>
      <c r="G76" s="832" t="s">
        <v>3381</v>
      </c>
      <c r="H76" s="849">
        <v>8</v>
      </c>
      <c r="I76" s="849">
        <v>688</v>
      </c>
      <c r="J76" s="832">
        <v>1</v>
      </c>
      <c r="K76" s="832">
        <v>86</v>
      </c>
      <c r="L76" s="849">
        <v>5</v>
      </c>
      <c r="M76" s="849">
        <v>435</v>
      </c>
      <c r="N76" s="832">
        <v>0.63226744186046513</v>
      </c>
      <c r="O76" s="832">
        <v>87</v>
      </c>
      <c r="P76" s="849"/>
      <c r="Q76" s="849"/>
      <c r="R76" s="837"/>
      <c r="S76" s="850"/>
    </row>
    <row r="77" spans="1:19" ht="14.4" customHeight="1" x14ac:dyDescent="0.3">
      <c r="A77" s="831" t="s">
        <v>3305</v>
      </c>
      <c r="B77" s="832" t="s">
        <v>3306</v>
      </c>
      <c r="C77" s="832" t="s">
        <v>604</v>
      </c>
      <c r="D77" s="832" t="s">
        <v>1198</v>
      </c>
      <c r="E77" s="832" t="s">
        <v>3296</v>
      </c>
      <c r="F77" s="832" t="s">
        <v>3297</v>
      </c>
      <c r="G77" s="832" t="s">
        <v>3298</v>
      </c>
      <c r="H77" s="849">
        <v>0.45</v>
      </c>
      <c r="I77" s="849">
        <v>67.95</v>
      </c>
      <c r="J77" s="832">
        <v>1</v>
      </c>
      <c r="K77" s="832">
        <v>151</v>
      </c>
      <c r="L77" s="849">
        <v>0.45</v>
      </c>
      <c r="M77" s="849">
        <v>31.32</v>
      </c>
      <c r="N77" s="832">
        <v>0.46092715231788078</v>
      </c>
      <c r="O77" s="832">
        <v>69.599999999999994</v>
      </c>
      <c r="P77" s="849">
        <v>0.15000000000000002</v>
      </c>
      <c r="Q77" s="849">
        <v>10.44</v>
      </c>
      <c r="R77" s="837">
        <v>0.15364238410596026</v>
      </c>
      <c r="S77" s="850">
        <v>69.59999999999998</v>
      </c>
    </row>
    <row r="78" spans="1:19" ht="14.4" customHeight="1" x14ac:dyDescent="0.3">
      <c r="A78" s="831" t="s">
        <v>3305</v>
      </c>
      <c r="B78" s="832" t="s">
        <v>3306</v>
      </c>
      <c r="C78" s="832" t="s">
        <v>604</v>
      </c>
      <c r="D78" s="832" t="s">
        <v>1198</v>
      </c>
      <c r="E78" s="832" t="s">
        <v>3296</v>
      </c>
      <c r="F78" s="832" t="s">
        <v>3309</v>
      </c>
      <c r="G78" s="832" t="s">
        <v>634</v>
      </c>
      <c r="H78" s="849">
        <v>3</v>
      </c>
      <c r="I78" s="849">
        <v>50.400000000000006</v>
      </c>
      <c r="J78" s="832">
        <v>1</v>
      </c>
      <c r="K78" s="832">
        <v>16.8</v>
      </c>
      <c r="L78" s="849">
        <v>6</v>
      </c>
      <c r="M78" s="849">
        <v>100.80000000000001</v>
      </c>
      <c r="N78" s="832">
        <v>2</v>
      </c>
      <c r="O78" s="832">
        <v>16.8</v>
      </c>
      <c r="P78" s="849">
        <v>3</v>
      </c>
      <c r="Q78" s="849">
        <v>50.400000000000006</v>
      </c>
      <c r="R78" s="837">
        <v>1</v>
      </c>
      <c r="S78" s="850">
        <v>16.8</v>
      </c>
    </row>
    <row r="79" spans="1:19" ht="14.4" customHeight="1" x14ac:dyDescent="0.3">
      <c r="A79" s="831" t="s">
        <v>3305</v>
      </c>
      <c r="B79" s="832" t="s">
        <v>3306</v>
      </c>
      <c r="C79" s="832" t="s">
        <v>604</v>
      </c>
      <c r="D79" s="832" t="s">
        <v>1198</v>
      </c>
      <c r="E79" s="832" t="s">
        <v>3296</v>
      </c>
      <c r="F79" s="832" t="s">
        <v>3310</v>
      </c>
      <c r="G79" s="832" t="s">
        <v>3311</v>
      </c>
      <c r="H79" s="849">
        <v>1.2</v>
      </c>
      <c r="I79" s="849">
        <v>252.05999999999997</v>
      </c>
      <c r="J79" s="832">
        <v>1</v>
      </c>
      <c r="K79" s="832">
        <v>210.04999999999998</v>
      </c>
      <c r="L79" s="849">
        <v>0.60000000000000009</v>
      </c>
      <c r="M79" s="849">
        <v>126.03</v>
      </c>
      <c r="N79" s="832">
        <v>0.50000000000000011</v>
      </c>
      <c r="O79" s="832">
        <v>210.04999999999998</v>
      </c>
      <c r="P79" s="849"/>
      <c r="Q79" s="849"/>
      <c r="R79" s="837"/>
      <c r="S79" s="850"/>
    </row>
    <row r="80" spans="1:19" ht="14.4" customHeight="1" x14ac:dyDescent="0.3">
      <c r="A80" s="831" t="s">
        <v>3305</v>
      </c>
      <c r="B80" s="832" t="s">
        <v>3306</v>
      </c>
      <c r="C80" s="832" t="s">
        <v>604</v>
      </c>
      <c r="D80" s="832" t="s">
        <v>1198</v>
      </c>
      <c r="E80" s="832" t="s">
        <v>3287</v>
      </c>
      <c r="F80" s="832" t="s">
        <v>3322</v>
      </c>
      <c r="G80" s="832" t="s">
        <v>3323</v>
      </c>
      <c r="H80" s="849">
        <v>5</v>
      </c>
      <c r="I80" s="849">
        <v>185</v>
      </c>
      <c r="J80" s="832">
        <v>1</v>
      </c>
      <c r="K80" s="832">
        <v>37</v>
      </c>
      <c r="L80" s="849">
        <v>2</v>
      </c>
      <c r="M80" s="849">
        <v>74</v>
      </c>
      <c r="N80" s="832">
        <v>0.4</v>
      </c>
      <c r="O80" s="832">
        <v>37</v>
      </c>
      <c r="P80" s="849">
        <v>2</v>
      </c>
      <c r="Q80" s="849">
        <v>76</v>
      </c>
      <c r="R80" s="837">
        <v>0.41081081081081083</v>
      </c>
      <c r="S80" s="850">
        <v>38</v>
      </c>
    </row>
    <row r="81" spans="1:19" ht="14.4" customHeight="1" x14ac:dyDescent="0.3">
      <c r="A81" s="831" t="s">
        <v>3305</v>
      </c>
      <c r="B81" s="832" t="s">
        <v>3306</v>
      </c>
      <c r="C81" s="832" t="s">
        <v>604</v>
      </c>
      <c r="D81" s="832" t="s">
        <v>1198</v>
      </c>
      <c r="E81" s="832" t="s">
        <v>3287</v>
      </c>
      <c r="F81" s="832" t="s">
        <v>3290</v>
      </c>
      <c r="G81" s="832" t="s">
        <v>3291</v>
      </c>
      <c r="H81" s="849">
        <v>17</v>
      </c>
      <c r="I81" s="849">
        <v>4267</v>
      </c>
      <c r="J81" s="832">
        <v>1</v>
      </c>
      <c r="K81" s="832">
        <v>251</v>
      </c>
      <c r="L81" s="849">
        <v>12</v>
      </c>
      <c r="M81" s="849">
        <v>3024</v>
      </c>
      <c r="N81" s="832">
        <v>0.70869463323177873</v>
      </c>
      <c r="O81" s="832">
        <v>252</v>
      </c>
      <c r="P81" s="849">
        <v>10</v>
      </c>
      <c r="Q81" s="849">
        <v>2540</v>
      </c>
      <c r="R81" s="837">
        <v>0.59526599484415277</v>
      </c>
      <c r="S81" s="850">
        <v>254</v>
      </c>
    </row>
    <row r="82" spans="1:19" ht="14.4" customHeight="1" x14ac:dyDescent="0.3">
      <c r="A82" s="831" t="s">
        <v>3305</v>
      </c>
      <c r="B82" s="832" t="s">
        <v>3306</v>
      </c>
      <c r="C82" s="832" t="s">
        <v>604</v>
      </c>
      <c r="D82" s="832" t="s">
        <v>1198</v>
      </c>
      <c r="E82" s="832" t="s">
        <v>3287</v>
      </c>
      <c r="F82" s="832" t="s">
        <v>3336</v>
      </c>
      <c r="G82" s="832" t="s">
        <v>3337</v>
      </c>
      <c r="H82" s="849">
        <v>2</v>
      </c>
      <c r="I82" s="849">
        <v>252</v>
      </c>
      <c r="J82" s="832">
        <v>1</v>
      </c>
      <c r="K82" s="832">
        <v>126</v>
      </c>
      <c r="L82" s="849">
        <v>6</v>
      </c>
      <c r="M82" s="849">
        <v>762</v>
      </c>
      <c r="N82" s="832">
        <v>3.0238095238095237</v>
      </c>
      <c r="O82" s="832">
        <v>127</v>
      </c>
      <c r="P82" s="849"/>
      <c r="Q82" s="849"/>
      <c r="R82" s="837"/>
      <c r="S82" s="850"/>
    </row>
    <row r="83" spans="1:19" ht="14.4" customHeight="1" x14ac:dyDescent="0.3">
      <c r="A83" s="831" t="s">
        <v>3305</v>
      </c>
      <c r="B83" s="832" t="s">
        <v>3306</v>
      </c>
      <c r="C83" s="832" t="s">
        <v>604</v>
      </c>
      <c r="D83" s="832" t="s">
        <v>1198</v>
      </c>
      <c r="E83" s="832" t="s">
        <v>3287</v>
      </c>
      <c r="F83" s="832" t="s">
        <v>3292</v>
      </c>
      <c r="G83" s="832" t="s">
        <v>3293</v>
      </c>
      <c r="H83" s="849">
        <v>9</v>
      </c>
      <c r="I83" s="849">
        <v>1467</v>
      </c>
      <c r="J83" s="832">
        <v>1</v>
      </c>
      <c r="K83" s="832">
        <v>163</v>
      </c>
      <c r="L83" s="849">
        <v>7</v>
      </c>
      <c r="M83" s="849">
        <v>1148</v>
      </c>
      <c r="N83" s="832">
        <v>0.78254942058623045</v>
      </c>
      <c r="O83" s="832">
        <v>164</v>
      </c>
      <c r="P83" s="849">
        <v>4</v>
      </c>
      <c r="Q83" s="849">
        <v>660</v>
      </c>
      <c r="R83" s="837">
        <v>0.44989775051124742</v>
      </c>
      <c r="S83" s="850">
        <v>165</v>
      </c>
    </row>
    <row r="84" spans="1:19" ht="14.4" customHeight="1" x14ac:dyDescent="0.3">
      <c r="A84" s="831" t="s">
        <v>3305</v>
      </c>
      <c r="B84" s="832" t="s">
        <v>3306</v>
      </c>
      <c r="C84" s="832" t="s">
        <v>604</v>
      </c>
      <c r="D84" s="832" t="s">
        <v>1198</v>
      </c>
      <c r="E84" s="832" t="s">
        <v>3287</v>
      </c>
      <c r="F84" s="832" t="s">
        <v>3340</v>
      </c>
      <c r="G84" s="832" t="s">
        <v>3341</v>
      </c>
      <c r="H84" s="849">
        <v>19</v>
      </c>
      <c r="I84" s="849">
        <v>633.33000000000004</v>
      </c>
      <c r="J84" s="832">
        <v>1</v>
      </c>
      <c r="K84" s="832">
        <v>33.333157894736843</v>
      </c>
      <c r="L84" s="849">
        <v>18</v>
      </c>
      <c r="M84" s="849">
        <v>599.99</v>
      </c>
      <c r="N84" s="832">
        <v>0.94735761767167193</v>
      </c>
      <c r="O84" s="832">
        <v>33.332777777777778</v>
      </c>
      <c r="P84" s="849">
        <v>10</v>
      </c>
      <c r="Q84" s="849">
        <v>333.34</v>
      </c>
      <c r="R84" s="837">
        <v>0.52632908594255756</v>
      </c>
      <c r="S84" s="850">
        <v>33.333999999999996</v>
      </c>
    </row>
    <row r="85" spans="1:19" ht="14.4" customHeight="1" x14ac:dyDescent="0.3">
      <c r="A85" s="831" t="s">
        <v>3305</v>
      </c>
      <c r="B85" s="832" t="s">
        <v>3306</v>
      </c>
      <c r="C85" s="832" t="s">
        <v>604</v>
      </c>
      <c r="D85" s="832" t="s">
        <v>1198</v>
      </c>
      <c r="E85" s="832" t="s">
        <v>3287</v>
      </c>
      <c r="F85" s="832" t="s">
        <v>3294</v>
      </c>
      <c r="G85" s="832" t="s">
        <v>3295</v>
      </c>
      <c r="H85" s="849">
        <v>9</v>
      </c>
      <c r="I85" s="849">
        <v>774</v>
      </c>
      <c r="J85" s="832">
        <v>1</v>
      </c>
      <c r="K85" s="832">
        <v>86</v>
      </c>
      <c r="L85" s="849">
        <v>9</v>
      </c>
      <c r="M85" s="849">
        <v>774</v>
      </c>
      <c r="N85" s="832">
        <v>1</v>
      </c>
      <c r="O85" s="832">
        <v>86</v>
      </c>
      <c r="P85" s="849">
        <v>4</v>
      </c>
      <c r="Q85" s="849">
        <v>348</v>
      </c>
      <c r="R85" s="837">
        <v>0.44961240310077522</v>
      </c>
      <c r="S85" s="850">
        <v>87</v>
      </c>
    </row>
    <row r="86" spans="1:19" ht="14.4" customHeight="1" x14ac:dyDescent="0.3">
      <c r="A86" s="831" t="s">
        <v>3305</v>
      </c>
      <c r="B86" s="832" t="s">
        <v>3306</v>
      </c>
      <c r="C86" s="832" t="s">
        <v>604</v>
      </c>
      <c r="D86" s="832" t="s">
        <v>1198</v>
      </c>
      <c r="E86" s="832" t="s">
        <v>3287</v>
      </c>
      <c r="F86" s="832" t="s">
        <v>3380</v>
      </c>
      <c r="G86" s="832" t="s">
        <v>3381</v>
      </c>
      <c r="H86" s="849"/>
      <c r="I86" s="849"/>
      <c r="J86" s="832"/>
      <c r="K86" s="832"/>
      <c r="L86" s="849">
        <v>2</v>
      </c>
      <c r="M86" s="849">
        <v>174</v>
      </c>
      <c r="N86" s="832"/>
      <c r="O86" s="832">
        <v>87</v>
      </c>
      <c r="P86" s="849"/>
      <c r="Q86" s="849"/>
      <c r="R86" s="837"/>
      <c r="S86" s="850"/>
    </row>
    <row r="87" spans="1:19" ht="14.4" customHeight="1" x14ac:dyDescent="0.3">
      <c r="A87" s="831" t="s">
        <v>3305</v>
      </c>
      <c r="B87" s="832" t="s">
        <v>3306</v>
      </c>
      <c r="C87" s="832" t="s">
        <v>604</v>
      </c>
      <c r="D87" s="832" t="s">
        <v>1199</v>
      </c>
      <c r="E87" s="832" t="s">
        <v>3296</v>
      </c>
      <c r="F87" s="832" t="s">
        <v>3297</v>
      </c>
      <c r="G87" s="832" t="s">
        <v>3298</v>
      </c>
      <c r="H87" s="849">
        <v>2.1</v>
      </c>
      <c r="I87" s="849">
        <v>317.10000000000002</v>
      </c>
      <c r="J87" s="832">
        <v>1</v>
      </c>
      <c r="K87" s="832">
        <v>151</v>
      </c>
      <c r="L87" s="849">
        <v>2.5499999999999998</v>
      </c>
      <c r="M87" s="849">
        <v>177.48</v>
      </c>
      <c r="N87" s="832">
        <v>0.55969725638599799</v>
      </c>
      <c r="O87" s="832">
        <v>69.599999999999994</v>
      </c>
      <c r="P87" s="849">
        <v>1.35</v>
      </c>
      <c r="Q87" s="849">
        <v>93.96</v>
      </c>
      <c r="R87" s="837">
        <v>0.29631031220435189</v>
      </c>
      <c r="S87" s="850">
        <v>69.599999999999994</v>
      </c>
    </row>
    <row r="88" spans="1:19" ht="14.4" customHeight="1" x14ac:dyDescent="0.3">
      <c r="A88" s="831" t="s">
        <v>3305</v>
      </c>
      <c r="B88" s="832" t="s">
        <v>3306</v>
      </c>
      <c r="C88" s="832" t="s">
        <v>604</v>
      </c>
      <c r="D88" s="832" t="s">
        <v>1199</v>
      </c>
      <c r="E88" s="832" t="s">
        <v>3296</v>
      </c>
      <c r="F88" s="832" t="s">
        <v>3309</v>
      </c>
      <c r="G88" s="832" t="s">
        <v>634</v>
      </c>
      <c r="H88" s="849">
        <v>42</v>
      </c>
      <c r="I88" s="849">
        <v>705.6</v>
      </c>
      <c r="J88" s="832">
        <v>1</v>
      </c>
      <c r="K88" s="832">
        <v>16.8</v>
      </c>
      <c r="L88" s="849">
        <v>51</v>
      </c>
      <c r="M88" s="849">
        <v>856.8</v>
      </c>
      <c r="N88" s="832">
        <v>1.2142857142857142</v>
      </c>
      <c r="O88" s="832">
        <v>16.8</v>
      </c>
      <c r="P88" s="849">
        <v>38</v>
      </c>
      <c r="Q88" s="849">
        <v>638.40000000000009</v>
      </c>
      <c r="R88" s="837">
        <v>0.90476190476190488</v>
      </c>
      <c r="S88" s="850">
        <v>16.8</v>
      </c>
    </row>
    <row r="89" spans="1:19" ht="14.4" customHeight="1" x14ac:dyDescent="0.3">
      <c r="A89" s="831" t="s">
        <v>3305</v>
      </c>
      <c r="B89" s="832" t="s">
        <v>3306</v>
      </c>
      <c r="C89" s="832" t="s">
        <v>604</v>
      </c>
      <c r="D89" s="832" t="s">
        <v>1199</v>
      </c>
      <c r="E89" s="832" t="s">
        <v>3287</v>
      </c>
      <c r="F89" s="832" t="s">
        <v>3318</v>
      </c>
      <c r="G89" s="832" t="s">
        <v>3319</v>
      </c>
      <c r="H89" s="849">
        <v>4</v>
      </c>
      <c r="I89" s="849">
        <v>332</v>
      </c>
      <c r="J89" s="832">
        <v>1</v>
      </c>
      <c r="K89" s="832">
        <v>83</v>
      </c>
      <c r="L89" s="849">
        <v>3</v>
      </c>
      <c r="M89" s="849">
        <v>249</v>
      </c>
      <c r="N89" s="832">
        <v>0.75</v>
      </c>
      <c r="O89" s="832">
        <v>83</v>
      </c>
      <c r="P89" s="849">
        <v>7</v>
      </c>
      <c r="Q89" s="849">
        <v>588</v>
      </c>
      <c r="R89" s="837">
        <v>1.7710843373493976</v>
      </c>
      <c r="S89" s="850">
        <v>84</v>
      </c>
    </row>
    <row r="90" spans="1:19" ht="14.4" customHeight="1" x14ac:dyDescent="0.3">
      <c r="A90" s="831" t="s">
        <v>3305</v>
      </c>
      <c r="B90" s="832" t="s">
        <v>3306</v>
      </c>
      <c r="C90" s="832" t="s">
        <v>604</v>
      </c>
      <c r="D90" s="832" t="s">
        <v>1199</v>
      </c>
      <c r="E90" s="832" t="s">
        <v>3287</v>
      </c>
      <c r="F90" s="832" t="s">
        <v>3320</v>
      </c>
      <c r="G90" s="832" t="s">
        <v>3321</v>
      </c>
      <c r="H90" s="849">
        <v>1</v>
      </c>
      <c r="I90" s="849">
        <v>106</v>
      </c>
      <c r="J90" s="832">
        <v>1</v>
      </c>
      <c r="K90" s="832">
        <v>106</v>
      </c>
      <c r="L90" s="849">
        <v>5</v>
      </c>
      <c r="M90" s="849">
        <v>530</v>
      </c>
      <c r="N90" s="832">
        <v>5</v>
      </c>
      <c r="O90" s="832">
        <v>106</v>
      </c>
      <c r="P90" s="849"/>
      <c r="Q90" s="849"/>
      <c r="R90" s="837"/>
      <c r="S90" s="850"/>
    </row>
    <row r="91" spans="1:19" ht="14.4" customHeight="1" x14ac:dyDescent="0.3">
      <c r="A91" s="831" t="s">
        <v>3305</v>
      </c>
      <c r="B91" s="832" t="s">
        <v>3306</v>
      </c>
      <c r="C91" s="832" t="s">
        <v>604</v>
      </c>
      <c r="D91" s="832" t="s">
        <v>1199</v>
      </c>
      <c r="E91" s="832" t="s">
        <v>3287</v>
      </c>
      <c r="F91" s="832" t="s">
        <v>3322</v>
      </c>
      <c r="G91" s="832" t="s">
        <v>3323</v>
      </c>
      <c r="H91" s="849">
        <v>6</v>
      </c>
      <c r="I91" s="849">
        <v>222</v>
      </c>
      <c r="J91" s="832">
        <v>1</v>
      </c>
      <c r="K91" s="832">
        <v>37</v>
      </c>
      <c r="L91" s="849">
        <v>16</v>
      </c>
      <c r="M91" s="849">
        <v>592</v>
      </c>
      <c r="N91" s="832">
        <v>2.6666666666666665</v>
      </c>
      <c r="O91" s="832">
        <v>37</v>
      </c>
      <c r="P91" s="849">
        <v>9</v>
      </c>
      <c r="Q91" s="849">
        <v>342</v>
      </c>
      <c r="R91" s="837">
        <v>1.5405405405405406</v>
      </c>
      <c r="S91" s="850">
        <v>38</v>
      </c>
    </row>
    <row r="92" spans="1:19" ht="14.4" customHeight="1" x14ac:dyDescent="0.3">
      <c r="A92" s="831" t="s">
        <v>3305</v>
      </c>
      <c r="B92" s="832" t="s">
        <v>3306</v>
      </c>
      <c r="C92" s="832" t="s">
        <v>604</v>
      </c>
      <c r="D92" s="832" t="s">
        <v>1199</v>
      </c>
      <c r="E92" s="832" t="s">
        <v>3287</v>
      </c>
      <c r="F92" s="832" t="s">
        <v>3326</v>
      </c>
      <c r="G92" s="832" t="s">
        <v>3327</v>
      </c>
      <c r="H92" s="849"/>
      <c r="I92" s="849"/>
      <c r="J92" s="832"/>
      <c r="K92" s="832"/>
      <c r="L92" s="849"/>
      <c r="M92" s="849"/>
      <c r="N92" s="832"/>
      <c r="O92" s="832"/>
      <c r="P92" s="849">
        <v>3</v>
      </c>
      <c r="Q92" s="849">
        <v>15</v>
      </c>
      <c r="R92" s="837"/>
      <c r="S92" s="850">
        <v>5</v>
      </c>
    </row>
    <row r="93" spans="1:19" ht="14.4" customHeight="1" x14ac:dyDescent="0.3">
      <c r="A93" s="831" t="s">
        <v>3305</v>
      </c>
      <c r="B93" s="832" t="s">
        <v>3306</v>
      </c>
      <c r="C93" s="832" t="s">
        <v>604</v>
      </c>
      <c r="D93" s="832" t="s">
        <v>1199</v>
      </c>
      <c r="E93" s="832" t="s">
        <v>3287</v>
      </c>
      <c r="F93" s="832" t="s">
        <v>3332</v>
      </c>
      <c r="G93" s="832" t="s">
        <v>3333</v>
      </c>
      <c r="H93" s="849"/>
      <c r="I93" s="849"/>
      <c r="J93" s="832"/>
      <c r="K93" s="832"/>
      <c r="L93" s="849">
        <v>1</v>
      </c>
      <c r="M93" s="849">
        <v>91</v>
      </c>
      <c r="N93" s="832"/>
      <c r="O93" s="832">
        <v>91</v>
      </c>
      <c r="P93" s="849"/>
      <c r="Q93" s="849"/>
      <c r="R93" s="837"/>
      <c r="S93" s="850"/>
    </row>
    <row r="94" spans="1:19" ht="14.4" customHeight="1" x14ac:dyDescent="0.3">
      <c r="A94" s="831" t="s">
        <v>3305</v>
      </c>
      <c r="B94" s="832" t="s">
        <v>3306</v>
      </c>
      <c r="C94" s="832" t="s">
        <v>604</v>
      </c>
      <c r="D94" s="832" t="s">
        <v>1199</v>
      </c>
      <c r="E94" s="832" t="s">
        <v>3287</v>
      </c>
      <c r="F94" s="832" t="s">
        <v>3288</v>
      </c>
      <c r="G94" s="832" t="s">
        <v>3289</v>
      </c>
      <c r="H94" s="849"/>
      <c r="I94" s="849"/>
      <c r="J94" s="832"/>
      <c r="K94" s="832"/>
      <c r="L94" s="849">
        <v>1</v>
      </c>
      <c r="M94" s="849">
        <v>81</v>
      </c>
      <c r="N94" s="832"/>
      <c r="O94" s="832">
        <v>81</v>
      </c>
      <c r="P94" s="849"/>
      <c r="Q94" s="849"/>
      <c r="R94" s="837"/>
      <c r="S94" s="850"/>
    </row>
    <row r="95" spans="1:19" ht="14.4" customHeight="1" x14ac:dyDescent="0.3">
      <c r="A95" s="831" t="s">
        <v>3305</v>
      </c>
      <c r="B95" s="832" t="s">
        <v>3306</v>
      </c>
      <c r="C95" s="832" t="s">
        <v>604</v>
      </c>
      <c r="D95" s="832" t="s">
        <v>1199</v>
      </c>
      <c r="E95" s="832" t="s">
        <v>3287</v>
      </c>
      <c r="F95" s="832" t="s">
        <v>3290</v>
      </c>
      <c r="G95" s="832" t="s">
        <v>3291</v>
      </c>
      <c r="H95" s="849">
        <v>80</v>
      </c>
      <c r="I95" s="849">
        <v>20080</v>
      </c>
      <c r="J95" s="832">
        <v>1</v>
      </c>
      <c r="K95" s="832">
        <v>251</v>
      </c>
      <c r="L95" s="849">
        <v>91</v>
      </c>
      <c r="M95" s="849">
        <v>22932</v>
      </c>
      <c r="N95" s="832">
        <v>1.1420318725099601</v>
      </c>
      <c r="O95" s="832">
        <v>252</v>
      </c>
      <c r="P95" s="849">
        <v>80</v>
      </c>
      <c r="Q95" s="849">
        <v>20320</v>
      </c>
      <c r="R95" s="837">
        <v>1.0119521912350598</v>
      </c>
      <c r="S95" s="850">
        <v>254</v>
      </c>
    </row>
    <row r="96" spans="1:19" ht="14.4" customHeight="1" x14ac:dyDescent="0.3">
      <c r="A96" s="831" t="s">
        <v>3305</v>
      </c>
      <c r="B96" s="832" t="s">
        <v>3306</v>
      </c>
      <c r="C96" s="832" t="s">
        <v>604</v>
      </c>
      <c r="D96" s="832" t="s">
        <v>1199</v>
      </c>
      <c r="E96" s="832" t="s">
        <v>3287</v>
      </c>
      <c r="F96" s="832" t="s">
        <v>3336</v>
      </c>
      <c r="G96" s="832" t="s">
        <v>3337</v>
      </c>
      <c r="H96" s="849">
        <v>54</v>
      </c>
      <c r="I96" s="849">
        <v>6804</v>
      </c>
      <c r="J96" s="832">
        <v>1</v>
      </c>
      <c r="K96" s="832">
        <v>126</v>
      </c>
      <c r="L96" s="849">
        <v>102</v>
      </c>
      <c r="M96" s="849">
        <v>12954</v>
      </c>
      <c r="N96" s="832">
        <v>1.9038800705467371</v>
      </c>
      <c r="O96" s="832">
        <v>127</v>
      </c>
      <c r="P96" s="849">
        <v>95</v>
      </c>
      <c r="Q96" s="849">
        <v>11970</v>
      </c>
      <c r="R96" s="837">
        <v>1.7592592592592593</v>
      </c>
      <c r="S96" s="850">
        <v>126</v>
      </c>
    </row>
    <row r="97" spans="1:19" ht="14.4" customHeight="1" x14ac:dyDescent="0.3">
      <c r="A97" s="831" t="s">
        <v>3305</v>
      </c>
      <c r="B97" s="832" t="s">
        <v>3306</v>
      </c>
      <c r="C97" s="832" t="s">
        <v>604</v>
      </c>
      <c r="D97" s="832" t="s">
        <v>1199</v>
      </c>
      <c r="E97" s="832" t="s">
        <v>3287</v>
      </c>
      <c r="F97" s="832" t="s">
        <v>3292</v>
      </c>
      <c r="G97" s="832" t="s">
        <v>3293</v>
      </c>
      <c r="H97" s="849">
        <v>52</v>
      </c>
      <c r="I97" s="849">
        <v>8476</v>
      </c>
      <c r="J97" s="832">
        <v>1</v>
      </c>
      <c r="K97" s="832">
        <v>163</v>
      </c>
      <c r="L97" s="849">
        <v>69</v>
      </c>
      <c r="M97" s="849">
        <v>11316</v>
      </c>
      <c r="N97" s="832">
        <v>1.335063709296838</v>
      </c>
      <c r="O97" s="832">
        <v>164</v>
      </c>
      <c r="P97" s="849">
        <v>68</v>
      </c>
      <c r="Q97" s="849">
        <v>11220</v>
      </c>
      <c r="R97" s="837">
        <v>1.3237376120811704</v>
      </c>
      <c r="S97" s="850">
        <v>165</v>
      </c>
    </row>
    <row r="98" spans="1:19" ht="14.4" customHeight="1" x14ac:dyDescent="0.3">
      <c r="A98" s="831" t="s">
        <v>3305</v>
      </c>
      <c r="B98" s="832" t="s">
        <v>3306</v>
      </c>
      <c r="C98" s="832" t="s">
        <v>604</v>
      </c>
      <c r="D98" s="832" t="s">
        <v>1199</v>
      </c>
      <c r="E98" s="832" t="s">
        <v>3287</v>
      </c>
      <c r="F98" s="832" t="s">
        <v>3340</v>
      </c>
      <c r="G98" s="832" t="s">
        <v>3341</v>
      </c>
      <c r="H98" s="849">
        <v>128</v>
      </c>
      <c r="I98" s="849">
        <v>4266.67</v>
      </c>
      <c r="J98" s="832">
        <v>1</v>
      </c>
      <c r="K98" s="832">
        <v>33.333359375000001</v>
      </c>
      <c r="L98" s="849">
        <v>192</v>
      </c>
      <c r="M98" s="849">
        <v>6400.01</v>
      </c>
      <c r="N98" s="832">
        <v>1.5000011718740844</v>
      </c>
      <c r="O98" s="832">
        <v>33.333385416666665</v>
      </c>
      <c r="P98" s="849">
        <v>170</v>
      </c>
      <c r="Q98" s="849">
        <v>5666.66</v>
      </c>
      <c r="R98" s="837">
        <v>1.328122399904375</v>
      </c>
      <c r="S98" s="850">
        <v>33.333294117647057</v>
      </c>
    </row>
    <row r="99" spans="1:19" ht="14.4" customHeight="1" x14ac:dyDescent="0.3">
      <c r="A99" s="831" t="s">
        <v>3305</v>
      </c>
      <c r="B99" s="832" t="s">
        <v>3306</v>
      </c>
      <c r="C99" s="832" t="s">
        <v>604</v>
      </c>
      <c r="D99" s="832" t="s">
        <v>1199</v>
      </c>
      <c r="E99" s="832" t="s">
        <v>3287</v>
      </c>
      <c r="F99" s="832" t="s">
        <v>3344</v>
      </c>
      <c r="G99" s="832" t="s">
        <v>3345</v>
      </c>
      <c r="H99" s="849">
        <v>1</v>
      </c>
      <c r="I99" s="849">
        <v>37</v>
      </c>
      <c r="J99" s="832">
        <v>1</v>
      </c>
      <c r="K99" s="832">
        <v>37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3305</v>
      </c>
      <c r="B100" s="832" t="s">
        <v>3306</v>
      </c>
      <c r="C100" s="832" t="s">
        <v>604</v>
      </c>
      <c r="D100" s="832" t="s">
        <v>1199</v>
      </c>
      <c r="E100" s="832" t="s">
        <v>3287</v>
      </c>
      <c r="F100" s="832" t="s">
        <v>3294</v>
      </c>
      <c r="G100" s="832" t="s">
        <v>3295</v>
      </c>
      <c r="H100" s="849">
        <v>52</v>
      </c>
      <c r="I100" s="849">
        <v>4472</v>
      </c>
      <c r="J100" s="832">
        <v>1</v>
      </c>
      <c r="K100" s="832">
        <v>86</v>
      </c>
      <c r="L100" s="849">
        <v>69</v>
      </c>
      <c r="M100" s="849">
        <v>5934</v>
      </c>
      <c r="N100" s="832">
        <v>1.3269230769230769</v>
      </c>
      <c r="O100" s="832">
        <v>86</v>
      </c>
      <c r="P100" s="849">
        <v>68</v>
      </c>
      <c r="Q100" s="849">
        <v>5916</v>
      </c>
      <c r="R100" s="837">
        <v>1.3228980322003578</v>
      </c>
      <c r="S100" s="850">
        <v>87</v>
      </c>
    </row>
    <row r="101" spans="1:19" ht="14.4" customHeight="1" x14ac:dyDescent="0.3">
      <c r="A101" s="831" t="s">
        <v>3305</v>
      </c>
      <c r="B101" s="832" t="s">
        <v>3306</v>
      </c>
      <c r="C101" s="832" t="s">
        <v>604</v>
      </c>
      <c r="D101" s="832" t="s">
        <v>1199</v>
      </c>
      <c r="E101" s="832" t="s">
        <v>3287</v>
      </c>
      <c r="F101" s="832" t="s">
        <v>3348</v>
      </c>
      <c r="G101" s="832" t="s">
        <v>3349</v>
      </c>
      <c r="H101" s="849"/>
      <c r="I101" s="849"/>
      <c r="J101" s="832"/>
      <c r="K101" s="832"/>
      <c r="L101" s="849">
        <v>1</v>
      </c>
      <c r="M101" s="849">
        <v>32</v>
      </c>
      <c r="N101" s="832"/>
      <c r="O101" s="832">
        <v>32</v>
      </c>
      <c r="P101" s="849"/>
      <c r="Q101" s="849"/>
      <c r="R101" s="837"/>
      <c r="S101" s="850"/>
    </row>
    <row r="102" spans="1:19" ht="14.4" customHeight="1" x14ac:dyDescent="0.3">
      <c r="A102" s="831" t="s">
        <v>3305</v>
      </c>
      <c r="B102" s="832" t="s">
        <v>3306</v>
      </c>
      <c r="C102" s="832" t="s">
        <v>604</v>
      </c>
      <c r="D102" s="832" t="s">
        <v>1199</v>
      </c>
      <c r="E102" s="832" t="s">
        <v>3287</v>
      </c>
      <c r="F102" s="832" t="s">
        <v>3358</v>
      </c>
      <c r="G102" s="832" t="s">
        <v>3359</v>
      </c>
      <c r="H102" s="849">
        <v>1</v>
      </c>
      <c r="I102" s="849">
        <v>162</v>
      </c>
      <c r="J102" s="832">
        <v>1</v>
      </c>
      <c r="K102" s="832">
        <v>162</v>
      </c>
      <c r="L102" s="849">
        <v>1</v>
      </c>
      <c r="M102" s="849">
        <v>158</v>
      </c>
      <c r="N102" s="832">
        <v>0.97530864197530864</v>
      </c>
      <c r="O102" s="832">
        <v>158</v>
      </c>
      <c r="P102" s="849"/>
      <c r="Q102" s="849"/>
      <c r="R102" s="837"/>
      <c r="S102" s="850"/>
    </row>
    <row r="103" spans="1:19" ht="14.4" customHeight="1" x14ac:dyDescent="0.3">
      <c r="A103" s="831" t="s">
        <v>3305</v>
      </c>
      <c r="B103" s="832" t="s">
        <v>3306</v>
      </c>
      <c r="C103" s="832" t="s">
        <v>604</v>
      </c>
      <c r="D103" s="832" t="s">
        <v>1199</v>
      </c>
      <c r="E103" s="832" t="s">
        <v>3287</v>
      </c>
      <c r="F103" s="832" t="s">
        <v>3368</v>
      </c>
      <c r="G103" s="832" t="s">
        <v>3369</v>
      </c>
      <c r="H103" s="849"/>
      <c r="I103" s="849"/>
      <c r="J103" s="832"/>
      <c r="K103" s="832"/>
      <c r="L103" s="849">
        <v>1</v>
      </c>
      <c r="M103" s="849">
        <v>59</v>
      </c>
      <c r="N103" s="832"/>
      <c r="O103" s="832">
        <v>59</v>
      </c>
      <c r="P103" s="849">
        <v>1</v>
      </c>
      <c r="Q103" s="849">
        <v>61</v>
      </c>
      <c r="R103" s="837"/>
      <c r="S103" s="850">
        <v>61</v>
      </c>
    </row>
    <row r="104" spans="1:19" ht="14.4" customHeight="1" x14ac:dyDescent="0.3">
      <c r="A104" s="831" t="s">
        <v>3305</v>
      </c>
      <c r="B104" s="832" t="s">
        <v>3306</v>
      </c>
      <c r="C104" s="832" t="s">
        <v>604</v>
      </c>
      <c r="D104" s="832" t="s">
        <v>1199</v>
      </c>
      <c r="E104" s="832" t="s">
        <v>3287</v>
      </c>
      <c r="F104" s="832" t="s">
        <v>3374</v>
      </c>
      <c r="G104" s="832" t="s">
        <v>3375</v>
      </c>
      <c r="H104" s="849"/>
      <c r="I104" s="849"/>
      <c r="J104" s="832"/>
      <c r="K104" s="832"/>
      <c r="L104" s="849">
        <v>1</v>
      </c>
      <c r="M104" s="849">
        <v>353</v>
      </c>
      <c r="N104" s="832"/>
      <c r="O104" s="832">
        <v>353</v>
      </c>
      <c r="P104" s="849"/>
      <c r="Q104" s="849"/>
      <c r="R104" s="837"/>
      <c r="S104" s="850"/>
    </row>
    <row r="105" spans="1:19" ht="14.4" customHeight="1" x14ac:dyDescent="0.3">
      <c r="A105" s="831" t="s">
        <v>3305</v>
      </c>
      <c r="B105" s="832" t="s">
        <v>3306</v>
      </c>
      <c r="C105" s="832" t="s">
        <v>604</v>
      </c>
      <c r="D105" s="832" t="s">
        <v>1199</v>
      </c>
      <c r="E105" s="832" t="s">
        <v>3287</v>
      </c>
      <c r="F105" s="832" t="s">
        <v>3380</v>
      </c>
      <c r="G105" s="832" t="s">
        <v>3381</v>
      </c>
      <c r="H105" s="849"/>
      <c r="I105" s="849"/>
      <c r="J105" s="832"/>
      <c r="K105" s="832"/>
      <c r="L105" s="849">
        <v>1</v>
      </c>
      <c r="M105" s="849">
        <v>87</v>
      </c>
      <c r="N105" s="832"/>
      <c r="O105" s="832">
        <v>87</v>
      </c>
      <c r="P105" s="849">
        <v>2</v>
      </c>
      <c r="Q105" s="849">
        <v>174</v>
      </c>
      <c r="R105" s="837"/>
      <c r="S105" s="850">
        <v>87</v>
      </c>
    </row>
    <row r="106" spans="1:19" ht="14.4" customHeight="1" x14ac:dyDescent="0.3">
      <c r="A106" s="831" t="s">
        <v>3305</v>
      </c>
      <c r="B106" s="832" t="s">
        <v>3306</v>
      </c>
      <c r="C106" s="832" t="s">
        <v>604</v>
      </c>
      <c r="D106" s="832" t="s">
        <v>1200</v>
      </c>
      <c r="E106" s="832" t="s">
        <v>3296</v>
      </c>
      <c r="F106" s="832" t="s">
        <v>3297</v>
      </c>
      <c r="G106" s="832" t="s">
        <v>3298</v>
      </c>
      <c r="H106" s="849">
        <v>1.8</v>
      </c>
      <c r="I106" s="849">
        <v>271.79999999999995</v>
      </c>
      <c r="J106" s="832">
        <v>1</v>
      </c>
      <c r="K106" s="832">
        <v>150.99999999999997</v>
      </c>
      <c r="L106" s="849"/>
      <c r="M106" s="849"/>
      <c r="N106" s="832"/>
      <c r="O106" s="832"/>
      <c r="P106" s="849">
        <v>2.0499999999999998</v>
      </c>
      <c r="Q106" s="849">
        <v>142.69</v>
      </c>
      <c r="R106" s="837">
        <v>0.52498160412067707</v>
      </c>
      <c r="S106" s="850">
        <v>69.604878048780492</v>
      </c>
    </row>
    <row r="107" spans="1:19" ht="14.4" customHeight="1" x14ac:dyDescent="0.3">
      <c r="A107" s="831" t="s">
        <v>3305</v>
      </c>
      <c r="B107" s="832" t="s">
        <v>3306</v>
      </c>
      <c r="C107" s="832" t="s">
        <v>604</v>
      </c>
      <c r="D107" s="832" t="s">
        <v>1200</v>
      </c>
      <c r="E107" s="832" t="s">
        <v>3296</v>
      </c>
      <c r="F107" s="832" t="s">
        <v>3309</v>
      </c>
      <c r="G107" s="832" t="s">
        <v>634</v>
      </c>
      <c r="H107" s="849">
        <v>36</v>
      </c>
      <c r="I107" s="849">
        <v>604.79999999999995</v>
      </c>
      <c r="J107" s="832">
        <v>1</v>
      </c>
      <c r="K107" s="832">
        <v>16.799999999999997</v>
      </c>
      <c r="L107" s="849"/>
      <c r="M107" s="849"/>
      <c r="N107" s="832"/>
      <c r="O107" s="832"/>
      <c r="P107" s="849">
        <v>41</v>
      </c>
      <c r="Q107" s="849">
        <v>688.8</v>
      </c>
      <c r="R107" s="837">
        <v>1.1388888888888888</v>
      </c>
      <c r="S107" s="850">
        <v>16.799999999999997</v>
      </c>
    </row>
    <row r="108" spans="1:19" ht="14.4" customHeight="1" x14ac:dyDescent="0.3">
      <c r="A108" s="831" t="s">
        <v>3305</v>
      </c>
      <c r="B108" s="832" t="s">
        <v>3306</v>
      </c>
      <c r="C108" s="832" t="s">
        <v>604</v>
      </c>
      <c r="D108" s="832" t="s">
        <v>1200</v>
      </c>
      <c r="E108" s="832" t="s">
        <v>3287</v>
      </c>
      <c r="F108" s="832" t="s">
        <v>3318</v>
      </c>
      <c r="G108" s="832" t="s">
        <v>3319</v>
      </c>
      <c r="H108" s="849">
        <v>42</v>
      </c>
      <c r="I108" s="849">
        <v>3486</v>
      </c>
      <c r="J108" s="832">
        <v>1</v>
      </c>
      <c r="K108" s="832">
        <v>83</v>
      </c>
      <c r="L108" s="849"/>
      <c r="M108" s="849"/>
      <c r="N108" s="832"/>
      <c r="O108" s="832"/>
      <c r="P108" s="849">
        <v>15</v>
      </c>
      <c r="Q108" s="849">
        <v>1260</v>
      </c>
      <c r="R108" s="837">
        <v>0.36144578313253012</v>
      </c>
      <c r="S108" s="850">
        <v>84</v>
      </c>
    </row>
    <row r="109" spans="1:19" ht="14.4" customHeight="1" x14ac:dyDescent="0.3">
      <c r="A109" s="831" t="s">
        <v>3305</v>
      </c>
      <c r="B109" s="832" t="s">
        <v>3306</v>
      </c>
      <c r="C109" s="832" t="s">
        <v>604</v>
      </c>
      <c r="D109" s="832" t="s">
        <v>1200</v>
      </c>
      <c r="E109" s="832" t="s">
        <v>3287</v>
      </c>
      <c r="F109" s="832" t="s">
        <v>3320</v>
      </c>
      <c r="G109" s="832" t="s">
        <v>3321</v>
      </c>
      <c r="H109" s="849">
        <v>1</v>
      </c>
      <c r="I109" s="849">
        <v>106</v>
      </c>
      <c r="J109" s="832">
        <v>1</v>
      </c>
      <c r="K109" s="832">
        <v>106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3305</v>
      </c>
      <c r="B110" s="832" t="s">
        <v>3306</v>
      </c>
      <c r="C110" s="832" t="s">
        <v>604</v>
      </c>
      <c r="D110" s="832" t="s">
        <v>1200</v>
      </c>
      <c r="E110" s="832" t="s">
        <v>3287</v>
      </c>
      <c r="F110" s="832" t="s">
        <v>3322</v>
      </c>
      <c r="G110" s="832" t="s">
        <v>3323</v>
      </c>
      <c r="H110" s="849">
        <v>21</v>
      </c>
      <c r="I110" s="849">
        <v>777</v>
      </c>
      <c r="J110" s="832">
        <v>1</v>
      </c>
      <c r="K110" s="832">
        <v>37</v>
      </c>
      <c r="L110" s="849">
        <v>1</v>
      </c>
      <c r="M110" s="849">
        <v>37</v>
      </c>
      <c r="N110" s="832">
        <v>4.7619047619047616E-2</v>
      </c>
      <c r="O110" s="832">
        <v>37</v>
      </c>
      <c r="P110" s="849">
        <v>9</v>
      </c>
      <c r="Q110" s="849">
        <v>342</v>
      </c>
      <c r="R110" s="837">
        <v>0.44015444015444016</v>
      </c>
      <c r="S110" s="850">
        <v>38</v>
      </c>
    </row>
    <row r="111" spans="1:19" ht="14.4" customHeight="1" x14ac:dyDescent="0.3">
      <c r="A111" s="831" t="s">
        <v>3305</v>
      </c>
      <c r="B111" s="832" t="s">
        <v>3306</v>
      </c>
      <c r="C111" s="832" t="s">
        <v>604</v>
      </c>
      <c r="D111" s="832" t="s">
        <v>1200</v>
      </c>
      <c r="E111" s="832" t="s">
        <v>3287</v>
      </c>
      <c r="F111" s="832" t="s">
        <v>3326</v>
      </c>
      <c r="G111" s="832" t="s">
        <v>3327</v>
      </c>
      <c r="H111" s="849">
        <v>2</v>
      </c>
      <c r="I111" s="849">
        <v>10</v>
      </c>
      <c r="J111" s="832">
        <v>1</v>
      </c>
      <c r="K111" s="832">
        <v>5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" customHeight="1" x14ac:dyDescent="0.3">
      <c r="A112" s="831" t="s">
        <v>3305</v>
      </c>
      <c r="B112" s="832" t="s">
        <v>3306</v>
      </c>
      <c r="C112" s="832" t="s">
        <v>604</v>
      </c>
      <c r="D112" s="832" t="s">
        <v>1200</v>
      </c>
      <c r="E112" s="832" t="s">
        <v>3287</v>
      </c>
      <c r="F112" s="832" t="s">
        <v>3328</v>
      </c>
      <c r="G112" s="832" t="s">
        <v>3329</v>
      </c>
      <c r="H112" s="849">
        <v>1</v>
      </c>
      <c r="I112" s="849">
        <v>207</v>
      </c>
      <c r="J112" s="832">
        <v>1</v>
      </c>
      <c r="K112" s="832">
        <v>207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3305</v>
      </c>
      <c r="B113" s="832" t="s">
        <v>3306</v>
      </c>
      <c r="C113" s="832" t="s">
        <v>604</v>
      </c>
      <c r="D113" s="832" t="s">
        <v>1200</v>
      </c>
      <c r="E113" s="832" t="s">
        <v>3287</v>
      </c>
      <c r="F113" s="832" t="s">
        <v>3332</v>
      </c>
      <c r="G113" s="832" t="s">
        <v>3333</v>
      </c>
      <c r="H113" s="849">
        <v>7</v>
      </c>
      <c r="I113" s="849">
        <v>693</v>
      </c>
      <c r="J113" s="832">
        <v>1</v>
      </c>
      <c r="K113" s="832">
        <v>99</v>
      </c>
      <c r="L113" s="849"/>
      <c r="M113" s="849"/>
      <c r="N113" s="832"/>
      <c r="O113" s="832"/>
      <c r="P113" s="849">
        <v>3</v>
      </c>
      <c r="Q113" s="849">
        <v>273</v>
      </c>
      <c r="R113" s="837">
        <v>0.39393939393939392</v>
      </c>
      <c r="S113" s="850">
        <v>91</v>
      </c>
    </row>
    <row r="114" spans="1:19" ht="14.4" customHeight="1" x14ac:dyDescent="0.3">
      <c r="A114" s="831" t="s">
        <v>3305</v>
      </c>
      <c r="B114" s="832" t="s">
        <v>3306</v>
      </c>
      <c r="C114" s="832" t="s">
        <v>604</v>
      </c>
      <c r="D114" s="832" t="s">
        <v>1200</v>
      </c>
      <c r="E114" s="832" t="s">
        <v>3287</v>
      </c>
      <c r="F114" s="832" t="s">
        <v>3288</v>
      </c>
      <c r="G114" s="832" t="s">
        <v>3289</v>
      </c>
      <c r="H114" s="849">
        <v>2</v>
      </c>
      <c r="I114" s="849">
        <v>194</v>
      </c>
      <c r="J114" s="832">
        <v>1</v>
      </c>
      <c r="K114" s="832">
        <v>97</v>
      </c>
      <c r="L114" s="849"/>
      <c r="M114" s="849"/>
      <c r="N114" s="832"/>
      <c r="O114" s="832"/>
      <c r="P114" s="849">
        <v>1</v>
      </c>
      <c r="Q114" s="849">
        <v>81</v>
      </c>
      <c r="R114" s="837">
        <v>0.4175257731958763</v>
      </c>
      <c r="S114" s="850">
        <v>81</v>
      </c>
    </row>
    <row r="115" spans="1:19" ht="14.4" customHeight="1" x14ac:dyDescent="0.3">
      <c r="A115" s="831" t="s">
        <v>3305</v>
      </c>
      <c r="B115" s="832" t="s">
        <v>3306</v>
      </c>
      <c r="C115" s="832" t="s">
        <v>604</v>
      </c>
      <c r="D115" s="832" t="s">
        <v>1200</v>
      </c>
      <c r="E115" s="832" t="s">
        <v>3287</v>
      </c>
      <c r="F115" s="832" t="s">
        <v>3290</v>
      </c>
      <c r="G115" s="832" t="s">
        <v>3291</v>
      </c>
      <c r="H115" s="849">
        <v>125</v>
      </c>
      <c r="I115" s="849">
        <v>31375</v>
      </c>
      <c r="J115" s="832">
        <v>1</v>
      </c>
      <c r="K115" s="832">
        <v>251</v>
      </c>
      <c r="L115" s="849"/>
      <c r="M115" s="849"/>
      <c r="N115" s="832"/>
      <c r="O115" s="832"/>
      <c r="P115" s="849">
        <v>129</v>
      </c>
      <c r="Q115" s="849">
        <v>32766</v>
      </c>
      <c r="R115" s="837">
        <v>1.0443346613545816</v>
      </c>
      <c r="S115" s="850">
        <v>254</v>
      </c>
    </row>
    <row r="116" spans="1:19" ht="14.4" customHeight="1" x14ac:dyDescent="0.3">
      <c r="A116" s="831" t="s">
        <v>3305</v>
      </c>
      <c r="B116" s="832" t="s">
        <v>3306</v>
      </c>
      <c r="C116" s="832" t="s">
        <v>604</v>
      </c>
      <c r="D116" s="832" t="s">
        <v>1200</v>
      </c>
      <c r="E116" s="832" t="s">
        <v>3287</v>
      </c>
      <c r="F116" s="832" t="s">
        <v>3336</v>
      </c>
      <c r="G116" s="832" t="s">
        <v>3337</v>
      </c>
      <c r="H116" s="849">
        <v>123</v>
      </c>
      <c r="I116" s="849">
        <v>15498</v>
      </c>
      <c r="J116" s="832">
        <v>1</v>
      </c>
      <c r="K116" s="832">
        <v>126</v>
      </c>
      <c r="L116" s="849"/>
      <c r="M116" s="849"/>
      <c r="N116" s="832"/>
      <c r="O116" s="832"/>
      <c r="P116" s="849">
        <v>80</v>
      </c>
      <c r="Q116" s="849">
        <v>10080</v>
      </c>
      <c r="R116" s="837">
        <v>0.65040650406504064</v>
      </c>
      <c r="S116" s="850">
        <v>126</v>
      </c>
    </row>
    <row r="117" spans="1:19" ht="14.4" customHeight="1" x14ac:dyDescent="0.3">
      <c r="A117" s="831" t="s">
        <v>3305</v>
      </c>
      <c r="B117" s="832" t="s">
        <v>3306</v>
      </c>
      <c r="C117" s="832" t="s">
        <v>604</v>
      </c>
      <c r="D117" s="832" t="s">
        <v>1200</v>
      </c>
      <c r="E117" s="832" t="s">
        <v>3287</v>
      </c>
      <c r="F117" s="832" t="s">
        <v>3292</v>
      </c>
      <c r="G117" s="832" t="s">
        <v>3293</v>
      </c>
      <c r="H117" s="849">
        <v>41</v>
      </c>
      <c r="I117" s="849">
        <v>6683</v>
      </c>
      <c r="J117" s="832">
        <v>1</v>
      </c>
      <c r="K117" s="832">
        <v>163</v>
      </c>
      <c r="L117" s="849"/>
      <c r="M117" s="849"/>
      <c r="N117" s="832"/>
      <c r="O117" s="832"/>
      <c r="P117" s="849">
        <v>38</v>
      </c>
      <c r="Q117" s="849">
        <v>6270</v>
      </c>
      <c r="R117" s="837">
        <v>0.9382014065539428</v>
      </c>
      <c r="S117" s="850">
        <v>165</v>
      </c>
    </row>
    <row r="118" spans="1:19" ht="14.4" customHeight="1" x14ac:dyDescent="0.3">
      <c r="A118" s="831" t="s">
        <v>3305</v>
      </c>
      <c r="B118" s="832" t="s">
        <v>3306</v>
      </c>
      <c r="C118" s="832" t="s">
        <v>604</v>
      </c>
      <c r="D118" s="832" t="s">
        <v>1200</v>
      </c>
      <c r="E118" s="832" t="s">
        <v>3287</v>
      </c>
      <c r="F118" s="832" t="s">
        <v>3340</v>
      </c>
      <c r="G118" s="832" t="s">
        <v>3341</v>
      </c>
      <c r="H118" s="849">
        <v>241</v>
      </c>
      <c r="I118" s="849">
        <v>8033.33</v>
      </c>
      <c r="J118" s="832">
        <v>1</v>
      </c>
      <c r="K118" s="832">
        <v>33.333319502074687</v>
      </c>
      <c r="L118" s="849"/>
      <c r="M118" s="849"/>
      <c r="N118" s="832"/>
      <c r="O118" s="832"/>
      <c r="P118" s="849">
        <v>207</v>
      </c>
      <c r="Q118" s="849">
        <v>6900</v>
      </c>
      <c r="R118" s="837">
        <v>0.85892151822469631</v>
      </c>
      <c r="S118" s="850">
        <v>33.333333333333336</v>
      </c>
    </row>
    <row r="119" spans="1:19" ht="14.4" customHeight="1" x14ac:dyDescent="0.3">
      <c r="A119" s="831" t="s">
        <v>3305</v>
      </c>
      <c r="B119" s="832" t="s">
        <v>3306</v>
      </c>
      <c r="C119" s="832" t="s">
        <v>604</v>
      </c>
      <c r="D119" s="832" t="s">
        <v>1200</v>
      </c>
      <c r="E119" s="832" t="s">
        <v>3287</v>
      </c>
      <c r="F119" s="832" t="s">
        <v>3344</v>
      </c>
      <c r="G119" s="832" t="s">
        <v>3345</v>
      </c>
      <c r="H119" s="849"/>
      <c r="I119" s="849"/>
      <c r="J119" s="832"/>
      <c r="K119" s="832"/>
      <c r="L119" s="849"/>
      <c r="M119" s="849"/>
      <c r="N119" s="832"/>
      <c r="O119" s="832"/>
      <c r="P119" s="849">
        <v>2</v>
      </c>
      <c r="Q119" s="849">
        <v>76</v>
      </c>
      <c r="R119" s="837"/>
      <c r="S119" s="850">
        <v>38</v>
      </c>
    </row>
    <row r="120" spans="1:19" ht="14.4" customHeight="1" x14ac:dyDescent="0.3">
      <c r="A120" s="831" t="s">
        <v>3305</v>
      </c>
      <c r="B120" s="832" t="s">
        <v>3306</v>
      </c>
      <c r="C120" s="832" t="s">
        <v>604</v>
      </c>
      <c r="D120" s="832" t="s">
        <v>1200</v>
      </c>
      <c r="E120" s="832" t="s">
        <v>3287</v>
      </c>
      <c r="F120" s="832" t="s">
        <v>3294</v>
      </c>
      <c r="G120" s="832" t="s">
        <v>3295</v>
      </c>
      <c r="H120" s="849">
        <v>36</v>
      </c>
      <c r="I120" s="849">
        <v>3096</v>
      </c>
      <c r="J120" s="832">
        <v>1</v>
      </c>
      <c r="K120" s="832">
        <v>86</v>
      </c>
      <c r="L120" s="849"/>
      <c r="M120" s="849"/>
      <c r="N120" s="832"/>
      <c r="O120" s="832"/>
      <c r="P120" s="849">
        <v>41</v>
      </c>
      <c r="Q120" s="849">
        <v>3567</v>
      </c>
      <c r="R120" s="837">
        <v>1.1521317829457365</v>
      </c>
      <c r="S120" s="850">
        <v>87</v>
      </c>
    </row>
    <row r="121" spans="1:19" ht="14.4" customHeight="1" x14ac:dyDescent="0.3">
      <c r="A121" s="831" t="s">
        <v>3305</v>
      </c>
      <c r="B121" s="832" t="s">
        <v>3306</v>
      </c>
      <c r="C121" s="832" t="s">
        <v>604</v>
      </c>
      <c r="D121" s="832" t="s">
        <v>1200</v>
      </c>
      <c r="E121" s="832" t="s">
        <v>3287</v>
      </c>
      <c r="F121" s="832" t="s">
        <v>3346</v>
      </c>
      <c r="G121" s="832" t="s">
        <v>3347</v>
      </c>
      <c r="H121" s="849">
        <v>1</v>
      </c>
      <c r="I121" s="849">
        <v>154</v>
      </c>
      <c r="J121" s="832">
        <v>1</v>
      </c>
      <c r="K121" s="832">
        <v>154</v>
      </c>
      <c r="L121" s="849"/>
      <c r="M121" s="849"/>
      <c r="N121" s="832"/>
      <c r="O121" s="832"/>
      <c r="P121" s="849"/>
      <c r="Q121" s="849"/>
      <c r="R121" s="837"/>
      <c r="S121" s="850"/>
    </row>
    <row r="122" spans="1:19" ht="14.4" customHeight="1" x14ac:dyDescent="0.3">
      <c r="A122" s="831" t="s">
        <v>3305</v>
      </c>
      <c r="B122" s="832" t="s">
        <v>3306</v>
      </c>
      <c r="C122" s="832" t="s">
        <v>604</v>
      </c>
      <c r="D122" s="832" t="s">
        <v>1200</v>
      </c>
      <c r="E122" s="832" t="s">
        <v>3287</v>
      </c>
      <c r="F122" s="832" t="s">
        <v>3348</v>
      </c>
      <c r="G122" s="832" t="s">
        <v>3349</v>
      </c>
      <c r="H122" s="849">
        <v>1</v>
      </c>
      <c r="I122" s="849">
        <v>32</v>
      </c>
      <c r="J122" s="832">
        <v>1</v>
      </c>
      <c r="K122" s="832">
        <v>32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3305</v>
      </c>
      <c r="B123" s="832" t="s">
        <v>3306</v>
      </c>
      <c r="C123" s="832" t="s">
        <v>604</v>
      </c>
      <c r="D123" s="832" t="s">
        <v>1200</v>
      </c>
      <c r="E123" s="832" t="s">
        <v>3287</v>
      </c>
      <c r="F123" s="832" t="s">
        <v>3378</v>
      </c>
      <c r="G123" s="832" t="s">
        <v>3379</v>
      </c>
      <c r="H123" s="849">
        <v>2</v>
      </c>
      <c r="I123" s="849">
        <v>1222</v>
      </c>
      <c r="J123" s="832">
        <v>1</v>
      </c>
      <c r="K123" s="832">
        <v>611</v>
      </c>
      <c r="L123" s="849"/>
      <c r="M123" s="849"/>
      <c r="N123" s="832"/>
      <c r="O123" s="832"/>
      <c r="P123" s="849">
        <v>2</v>
      </c>
      <c r="Q123" s="849">
        <v>1504</v>
      </c>
      <c r="R123" s="837">
        <v>1.2307692307692308</v>
      </c>
      <c r="S123" s="850">
        <v>752</v>
      </c>
    </row>
    <row r="124" spans="1:19" ht="14.4" customHeight="1" x14ac:dyDescent="0.3">
      <c r="A124" s="831" t="s">
        <v>3305</v>
      </c>
      <c r="B124" s="832" t="s">
        <v>3306</v>
      </c>
      <c r="C124" s="832" t="s">
        <v>604</v>
      </c>
      <c r="D124" s="832" t="s">
        <v>1200</v>
      </c>
      <c r="E124" s="832" t="s">
        <v>3287</v>
      </c>
      <c r="F124" s="832" t="s">
        <v>3380</v>
      </c>
      <c r="G124" s="832" t="s">
        <v>3381</v>
      </c>
      <c r="H124" s="849">
        <v>2</v>
      </c>
      <c r="I124" s="849">
        <v>172</v>
      </c>
      <c r="J124" s="832">
        <v>1</v>
      </c>
      <c r="K124" s="832">
        <v>86</v>
      </c>
      <c r="L124" s="849"/>
      <c r="M124" s="849"/>
      <c r="N124" s="832"/>
      <c r="O124" s="832"/>
      <c r="P124" s="849">
        <v>7</v>
      </c>
      <c r="Q124" s="849">
        <v>609</v>
      </c>
      <c r="R124" s="837">
        <v>3.5406976744186047</v>
      </c>
      <c r="S124" s="850">
        <v>87</v>
      </c>
    </row>
    <row r="125" spans="1:19" ht="14.4" customHeight="1" x14ac:dyDescent="0.3">
      <c r="A125" s="831" t="s">
        <v>3305</v>
      </c>
      <c r="B125" s="832" t="s">
        <v>3306</v>
      </c>
      <c r="C125" s="832" t="s">
        <v>604</v>
      </c>
      <c r="D125" s="832" t="s">
        <v>1201</v>
      </c>
      <c r="E125" s="832" t="s">
        <v>3296</v>
      </c>
      <c r="F125" s="832" t="s">
        <v>3297</v>
      </c>
      <c r="G125" s="832" t="s">
        <v>3298</v>
      </c>
      <c r="H125" s="849">
        <v>0.65000000000000013</v>
      </c>
      <c r="I125" s="849">
        <v>98.149999999999991</v>
      </c>
      <c r="J125" s="832">
        <v>1</v>
      </c>
      <c r="K125" s="832">
        <v>150.99999999999994</v>
      </c>
      <c r="L125" s="849">
        <v>2.1500000000000004</v>
      </c>
      <c r="M125" s="849">
        <v>149.64000000000001</v>
      </c>
      <c r="N125" s="832">
        <v>1.5246051961283753</v>
      </c>
      <c r="O125" s="832">
        <v>69.599999999999994</v>
      </c>
      <c r="P125" s="849">
        <v>2.25</v>
      </c>
      <c r="Q125" s="849">
        <v>156.6</v>
      </c>
      <c r="R125" s="837">
        <v>1.5955170657157414</v>
      </c>
      <c r="S125" s="850">
        <v>69.599999999999994</v>
      </c>
    </row>
    <row r="126" spans="1:19" ht="14.4" customHeight="1" x14ac:dyDescent="0.3">
      <c r="A126" s="831" t="s">
        <v>3305</v>
      </c>
      <c r="B126" s="832" t="s">
        <v>3306</v>
      </c>
      <c r="C126" s="832" t="s">
        <v>604</v>
      </c>
      <c r="D126" s="832" t="s">
        <v>1201</v>
      </c>
      <c r="E126" s="832" t="s">
        <v>3296</v>
      </c>
      <c r="F126" s="832" t="s">
        <v>3309</v>
      </c>
      <c r="G126" s="832" t="s">
        <v>634</v>
      </c>
      <c r="H126" s="849">
        <v>13</v>
      </c>
      <c r="I126" s="849">
        <v>218.40000000000003</v>
      </c>
      <c r="J126" s="832">
        <v>1</v>
      </c>
      <c r="K126" s="832">
        <v>16.800000000000004</v>
      </c>
      <c r="L126" s="849">
        <v>36</v>
      </c>
      <c r="M126" s="849">
        <v>604.79999999999995</v>
      </c>
      <c r="N126" s="832">
        <v>2.7692307692307687</v>
      </c>
      <c r="O126" s="832">
        <v>16.799999999999997</v>
      </c>
      <c r="P126" s="849">
        <v>45</v>
      </c>
      <c r="Q126" s="849">
        <v>756.00000000000011</v>
      </c>
      <c r="R126" s="837">
        <v>3.4615384615384617</v>
      </c>
      <c r="S126" s="850">
        <v>16.800000000000004</v>
      </c>
    </row>
    <row r="127" spans="1:19" ht="14.4" customHeight="1" x14ac:dyDescent="0.3">
      <c r="A127" s="831" t="s">
        <v>3305</v>
      </c>
      <c r="B127" s="832" t="s">
        <v>3306</v>
      </c>
      <c r="C127" s="832" t="s">
        <v>604</v>
      </c>
      <c r="D127" s="832" t="s">
        <v>1201</v>
      </c>
      <c r="E127" s="832" t="s">
        <v>3296</v>
      </c>
      <c r="F127" s="832" t="s">
        <v>3310</v>
      </c>
      <c r="G127" s="832" t="s">
        <v>3311</v>
      </c>
      <c r="H127" s="849"/>
      <c r="I127" s="849"/>
      <c r="J127" s="832"/>
      <c r="K127" s="832"/>
      <c r="L127" s="849">
        <v>1.4000000000000001</v>
      </c>
      <c r="M127" s="849">
        <v>294.07</v>
      </c>
      <c r="N127" s="832"/>
      <c r="O127" s="832">
        <v>210.04999999999998</v>
      </c>
      <c r="P127" s="849"/>
      <c r="Q127" s="849"/>
      <c r="R127" s="837"/>
      <c r="S127" s="850"/>
    </row>
    <row r="128" spans="1:19" ht="14.4" customHeight="1" x14ac:dyDescent="0.3">
      <c r="A128" s="831" t="s">
        <v>3305</v>
      </c>
      <c r="B128" s="832" t="s">
        <v>3306</v>
      </c>
      <c r="C128" s="832" t="s">
        <v>604</v>
      </c>
      <c r="D128" s="832" t="s">
        <v>1201</v>
      </c>
      <c r="E128" s="832" t="s">
        <v>3287</v>
      </c>
      <c r="F128" s="832" t="s">
        <v>3316</v>
      </c>
      <c r="G128" s="832" t="s">
        <v>3317</v>
      </c>
      <c r="H128" s="849">
        <v>1</v>
      </c>
      <c r="I128" s="849">
        <v>205</v>
      </c>
      <c r="J128" s="832">
        <v>1</v>
      </c>
      <c r="K128" s="832">
        <v>205</v>
      </c>
      <c r="L128" s="849">
        <v>37</v>
      </c>
      <c r="M128" s="849">
        <v>7622</v>
      </c>
      <c r="N128" s="832">
        <v>37.180487804878048</v>
      </c>
      <c r="O128" s="832">
        <v>206</v>
      </c>
      <c r="P128" s="849">
        <v>47</v>
      </c>
      <c r="Q128" s="849">
        <v>9729</v>
      </c>
      <c r="R128" s="837">
        <v>47.458536585365856</v>
      </c>
      <c r="S128" s="850">
        <v>207</v>
      </c>
    </row>
    <row r="129" spans="1:19" ht="14.4" customHeight="1" x14ac:dyDescent="0.3">
      <c r="A129" s="831" t="s">
        <v>3305</v>
      </c>
      <c r="B129" s="832" t="s">
        <v>3306</v>
      </c>
      <c r="C129" s="832" t="s">
        <v>604</v>
      </c>
      <c r="D129" s="832" t="s">
        <v>1201</v>
      </c>
      <c r="E129" s="832" t="s">
        <v>3287</v>
      </c>
      <c r="F129" s="832" t="s">
        <v>3318</v>
      </c>
      <c r="G129" s="832" t="s">
        <v>3319</v>
      </c>
      <c r="H129" s="849">
        <v>1</v>
      </c>
      <c r="I129" s="849">
        <v>83</v>
      </c>
      <c r="J129" s="832">
        <v>1</v>
      </c>
      <c r="K129" s="832">
        <v>83</v>
      </c>
      <c r="L129" s="849"/>
      <c r="M129" s="849"/>
      <c r="N129" s="832"/>
      <c r="O129" s="832"/>
      <c r="P129" s="849">
        <v>10</v>
      </c>
      <c r="Q129" s="849">
        <v>840</v>
      </c>
      <c r="R129" s="837">
        <v>10.120481927710843</v>
      </c>
      <c r="S129" s="850">
        <v>84</v>
      </c>
    </row>
    <row r="130" spans="1:19" ht="14.4" customHeight="1" x14ac:dyDescent="0.3">
      <c r="A130" s="831" t="s">
        <v>3305</v>
      </c>
      <c r="B130" s="832" t="s">
        <v>3306</v>
      </c>
      <c r="C130" s="832" t="s">
        <v>604</v>
      </c>
      <c r="D130" s="832" t="s">
        <v>1201</v>
      </c>
      <c r="E130" s="832" t="s">
        <v>3287</v>
      </c>
      <c r="F130" s="832" t="s">
        <v>3320</v>
      </c>
      <c r="G130" s="832" t="s">
        <v>3321</v>
      </c>
      <c r="H130" s="849">
        <v>1</v>
      </c>
      <c r="I130" s="849">
        <v>106</v>
      </c>
      <c r="J130" s="832">
        <v>1</v>
      </c>
      <c r="K130" s="832">
        <v>106</v>
      </c>
      <c r="L130" s="849">
        <v>2</v>
      </c>
      <c r="M130" s="849">
        <v>212</v>
      </c>
      <c r="N130" s="832">
        <v>2</v>
      </c>
      <c r="O130" s="832">
        <v>106</v>
      </c>
      <c r="P130" s="849">
        <v>3</v>
      </c>
      <c r="Q130" s="849">
        <v>321</v>
      </c>
      <c r="R130" s="837">
        <v>3.0283018867924527</v>
      </c>
      <c r="S130" s="850">
        <v>107</v>
      </c>
    </row>
    <row r="131" spans="1:19" ht="14.4" customHeight="1" x14ac:dyDescent="0.3">
      <c r="A131" s="831" t="s">
        <v>3305</v>
      </c>
      <c r="B131" s="832" t="s">
        <v>3306</v>
      </c>
      <c r="C131" s="832" t="s">
        <v>604</v>
      </c>
      <c r="D131" s="832" t="s">
        <v>1201</v>
      </c>
      <c r="E131" s="832" t="s">
        <v>3287</v>
      </c>
      <c r="F131" s="832" t="s">
        <v>3322</v>
      </c>
      <c r="G131" s="832" t="s">
        <v>3323</v>
      </c>
      <c r="H131" s="849">
        <v>6</v>
      </c>
      <c r="I131" s="849">
        <v>222</v>
      </c>
      <c r="J131" s="832">
        <v>1</v>
      </c>
      <c r="K131" s="832">
        <v>37</v>
      </c>
      <c r="L131" s="849">
        <v>5</v>
      </c>
      <c r="M131" s="849">
        <v>185</v>
      </c>
      <c r="N131" s="832">
        <v>0.83333333333333337</v>
      </c>
      <c r="O131" s="832">
        <v>37</v>
      </c>
      <c r="P131" s="849">
        <v>15</v>
      </c>
      <c r="Q131" s="849">
        <v>570</v>
      </c>
      <c r="R131" s="837">
        <v>2.5675675675675675</v>
      </c>
      <c r="S131" s="850">
        <v>38</v>
      </c>
    </row>
    <row r="132" spans="1:19" ht="14.4" customHeight="1" x14ac:dyDescent="0.3">
      <c r="A132" s="831" t="s">
        <v>3305</v>
      </c>
      <c r="B132" s="832" t="s">
        <v>3306</v>
      </c>
      <c r="C132" s="832" t="s">
        <v>604</v>
      </c>
      <c r="D132" s="832" t="s">
        <v>1201</v>
      </c>
      <c r="E132" s="832" t="s">
        <v>3287</v>
      </c>
      <c r="F132" s="832" t="s">
        <v>3326</v>
      </c>
      <c r="G132" s="832" t="s">
        <v>3327</v>
      </c>
      <c r="H132" s="849">
        <v>1</v>
      </c>
      <c r="I132" s="849">
        <v>5</v>
      </c>
      <c r="J132" s="832">
        <v>1</v>
      </c>
      <c r="K132" s="832">
        <v>5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3305</v>
      </c>
      <c r="B133" s="832" t="s">
        <v>3306</v>
      </c>
      <c r="C133" s="832" t="s">
        <v>604</v>
      </c>
      <c r="D133" s="832" t="s">
        <v>1201</v>
      </c>
      <c r="E133" s="832" t="s">
        <v>3287</v>
      </c>
      <c r="F133" s="832" t="s">
        <v>3330</v>
      </c>
      <c r="G133" s="832" t="s">
        <v>3331</v>
      </c>
      <c r="H133" s="849"/>
      <c r="I133" s="849"/>
      <c r="J133" s="832"/>
      <c r="K133" s="832"/>
      <c r="L133" s="849"/>
      <c r="M133" s="849"/>
      <c r="N133" s="832"/>
      <c r="O133" s="832"/>
      <c r="P133" s="849">
        <v>1</v>
      </c>
      <c r="Q133" s="849">
        <v>384</v>
      </c>
      <c r="R133" s="837"/>
      <c r="S133" s="850">
        <v>384</v>
      </c>
    </row>
    <row r="134" spans="1:19" ht="14.4" customHeight="1" x14ac:dyDescent="0.3">
      <c r="A134" s="831" t="s">
        <v>3305</v>
      </c>
      <c r="B134" s="832" t="s">
        <v>3306</v>
      </c>
      <c r="C134" s="832" t="s">
        <v>604</v>
      </c>
      <c r="D134" s="832" t="s">
        <v>1201</v>
      </c>
      <c r="E134" s="832" t="s">
        <v>3287</v>
      </c>
      <c r="F134" s="832" t="s">
        <v>3332</v>
      </c>
      <c r="G134" s="832" t="s">
        <v>3333</v>
      </c>
      <c r="H134" s="849"/>
      <c r="I134" s="849"/>
      <c r="J134" s="832"/>
      <c r="K134" s="832"/>
      <c r="L134" s="849"/>
      <c r="M134" s="849"/>
      <c r="N134" s="832"/>
      <c r="O134" s="832"/>
      <c r="P134" s="849">
        <v>2</v>
      </c>
      <c r="Q134" s="849">
        <v>182</v>
      </c>
      <c r="R134" s="837"/>
      <c r="S134" s="850">
        <v>91</v>
      </c>
    </row>
    <row r="135" spans="1:19" ht="14.4" customHeight="1" x14ac:dyDescent="0.3">
      <c r="A135" s="831" t="s">
        <v>3305</v>
      </c>
      <c r="B135" s="832" t="s">
        <v>3306</v>
      </c>
      <c r="C135" s="832" t="s">
        <v>604</v>
      </c>
      <c r="D135" s="832" t="s">
        <v>1201</v>
      </c>
      <c r="E135" s="832" t="s">
        <v>3287</v>
      </c>
      <c r="F135" s="832" t="s">
        <v>3288</v>
      </c>
      <c r="G135" s="832" t="s">
        <v>3289</v>
      </c>
      <c r="H135" s="849"/>
      <c r="I135" s="849"/>
      <c r="J135" s="832"/>
      <c r="K135" s="832"/>
      <c r="L135" s="849">
        <v>3</v>
      </c>
      <c r="M135" s="849">
        <v>243</v>
      </c>
      <c r="N135" s="832"/>
      <c r="O135" s="832">
        <v>81</v>
      </c>
      <c r="P135" s="849">
        <v>5</v>
      </c>
      <c r="Q135" s="849">
        <v>405</v>
      </c>
      <c r="R135" s="837"/>
      <c r="S135" s="850">
        <v>81</v>
      </c>
    </row>
    <row r="136" spans="1:19" ht="14.4" customHeight="1" x14ac:dyDescent="0.3">
      <c r="A136" s="831" t="s">
        <v>3305</v>
      </c>
      <c r="B136" s="832" t="s">
        <v>3306</v>
      </c>
      <c r="C136" s="832" t="s">
        <v>604</v>
      </c>
      <c r="D136" s="832" t="s">
        <v>1201</v>
      </c>
      <c r="E136" s="832" t="s">
        <v>3287</v>
      </c>
      <c r="F136" s="832" t="s">
        <v>3290</v>
      </c>
      <c r="G136" s="832" t="s">
        <v>3291</v>
      </c>
      <c r="H136" s="849">
        <v>18</v>
      </c>
      <c r="I136" s="849">
        <v>4518</v>
      </c>
      <c r="J136" s="832">
        <v>1</v>
      </c>
      <c r="K136" s="832">
        <v>251</v>
      </c>
      <c r="L136" s="849">
        <v>63</v>
      </c>
      <c r="M136" s="849">
        <v>15876</v>
      </c>
      <c r="N136" s="832">
        <v>3.5139442231075697</v>
      </c>
      <c r="O136" s="832">
        <v>252</v>
      </c>
      <c r="P136" s="849">
        <v>137</v>
      </c>
      <c r="Q136" s="849">
        <v>34798</v>
      </c>
      <c r="R136" s="837">
        <v>7.7020805666223993</v>
      </c>
      <c r="S136" s="850">
        <v>254</v>
      </c>
    </row>
    <row r="137" spans="1:19" ht="14.4" customHeight="1" x14ac:dyDescent="0.3">
      <c r="A137" s="831" t="s">
        <v>3305</v>
      </c>
      <c r="B137" s="832" t="s">
        <v>3306</v>
      </c>
      <c r="C137" s="832" t="s">
        <v>604</v>
      </c>
      <c r="D137" s="832" t="s">
        <v>1201</v>
      </c>
      <c r="E137" s="832" t="s">
        <v>3287</v>
      </c>
      <c r="F137" s="832" t="s">
        <v>3336</v>
      </c>
      <c r="G137" s="832" t="s">
        <v>3337</v>
      </c>
      <c r="H137" s="849">
        <v>17</v>
      </c>
      <c r="I137" s="849">
        <v>2142</v>
      </c>
      <c r="J137" s="832">
        <v>1</v>
      </c>
      <c r="K137" s="832">
        <v>126</v>
      </c>
      <c r="L137" s="849">
        <v>95</v>
      </c>
      <c r="M137" s="849">
        <v>12065</v>
      </c>
      <c r="N137" s="832">
        <v>5.6325863678804859</v>
      </c>
      <c r="O137" s="832">
        <v>127</v>
      </c>
      <c r="P137" s="849">
        <v>106</v>
      </c>
      <c r="Q137" s="849">
        <v>13356</v>
      </c>
      <c r="R137" s="837">
        <v>6.2352941176470589</v>
      </c>
      <c r="S137" s="850">
        <v>126</v>
      </c>
    </row>
    <row r="138" spans="1:19" ht="14.4" customHeight="1" x14ac:dyDescent="0.3">
      <c r="A138" s="831" t="s">
        <v>3305</v>
      </c>
      <c r="B138" s="832" t="s">
        <v>3306</v>
      </c>
      <c r="C138" s="832" t="s">
        <v>604</v>
      </c>
      <c r="D138" s="832" t="s">
        <v>1201</v>
      </c>
      <c r="E138" s="832" t="s">
        <v>3287</v>
      </c>
      <c r="F138" s="832" t="s">
        <v>3338</v>
      </c>
      <c r="G138" s="832" t="s">
        <v>3339</v>
      </c>
      <c r="H138" s="849"/>
      <c r="I138" s="849"/>
      <c r="J138" s="832"/>
      <c r="K138" s="832"/>
      <c r="L138" s="849"/>
      <c r="M138" s="849"/>
      <c r="N138" s="832"/>
      <c r="O138" s="832"/>
      <c r="P138" s="849">
        <v>1</v>
      </c>
      <c r="Q138" s="849">
        <v>536</v>
      </c>
      <c r="R138" s="837"/>
      <c r="S138" s="850">
        <v>536</v>
      </c>
    </row>
    <row r="139" spans="1:19" ht="14.4" customHeight="1" x14ac:dyDescent="0.3">
      <c r="A139" s="831" t="s">
        <v>3305</v>
      </c>
      <c r="B139" s="832" t="s">
        <v>3306</v>
      </c>
      <c r="C139" s="832" t="s">
        <v>604</v>
      </c>
      <c r="D139" s="832" t="s">
        <v>1201</v>
      </c>
      <c r="E139" s="832" t="s">
        <v>3287</v>
      </c>
      <c r="F139" s="832" t="s">
        <v>3292</v>
      </c>
      <c r="G139" s="832" t="s">
        <v>3293</v>
      </c>
      <c r="H139" s="849">
        <v>17</v>
      </c>
      <c r="I139" s="849">
        <v>2771</v>
      </c>
      <c r="J139" s="832">
        <v>1</v>
      </c>
      <c r="K139" s="832">
        <v>163</v>
      </c>
      <c r="L139" s="849">
        <v>51</v>
      </c>
      <c r="M139" s="849">
        <v>8364</v>
      </c>
      <c r="N139" s="832">
        <v>3.01840490797546</v>
      </c>
      <c r="O139" s="832">
        <v>164</v>
      </c>
      <c r="P139" s="849">
        <v>52</v>
      </c>
      <c r="Q139" s="849">
        <v>8580</v>
      </c>
      <c r="R139" s="837">
        <v>3.0963551064597619</v>
      </c>
      <c r="S139" s="850">
        <v>165</v>
      </c>
    </row>
    <row r="140" spans="1:19" ht="14.4" customHeight="1" x14ac:dyDescent="0.3">
      <c r="A140" s="831" t="s">
        <v>3305</v>
      </c>
      <c r="B140" s="832" t="s">
        <v>3306</v>
      </c>
      <c r="C140" s="832" t="s">
        <v>604</v>
      </c>
      <c r="D140" s="832" t="s">
        <v>1201</v>
      </c>
      <c r="E140" s="832" t="s">
        <v>3287</v>
      </c>
      <c r="F140" s="832" t="s">
        <v>3340</v>
      </c>
      <c r="G140" s="832" t="s">
        <v>3341</v>
      </c>
      <c r="H140" s="849">
        <v>32</v>
      </c>
      <c r="I140" s="849">
        <v>1066.67</v>
      </c>
      <c r="J140" s="832">
        <v>1</v>
      </c>
      <c r="K140" s="832">
        <v>33.333437500000002</v>
      </c>
      <c r="L140" s="849">
        <v>92</v>
      </c>
      <c r="M140" s="849">
        <v>3066.67</v>
      </c>
      <c r="N140" s="832">
        <v>2.8749941406433104</v>
      </c>
      <c r="O140" s="832">
        <v>33.333369565217389</v>
      </c>
      <c r="P140" s="849">
        <v>115</v>
      </c>
      <c r="Q140" s="849">
        <v>3833.34</v>
      </c>
      <c r="R140" s="837">
        <v>3.5937450195468137</v>
      </c>
      <c r="S140" s="850">
        <v>33.333391304347828</v>
      </c>
    </row>
    <row r="141" spans="1:19" ht="14.4" customHeight="1" x14ac:dyDescent="0.3">
      <c r="A141" s="831" t="s">
        <v>3305</v>
      </c>
      <c r="B141" s="832" t="s">
        <v>3306</v>
      </c>
      <c r="C141" s="832" t="s">
        <v>604</v>
      </c>
      <c r="D141" s="832" t="s">
        <v>1201</v>
      </c>
      <c r="E141" s="832" t="s">
        <v>3287</v>
      </c>
      <c r="F141" s="832" t="s">
        <v>3342</v>
      </c>
      <c r="G141" s="832" t="s">
        <v>3343</v>
      </c>
      <c r="H141" s="849">
        <v>1</v>
      </c>
      <c r="I141" s="849">
        <v>116</v>
      </c>
      <c r="J141" s="832">
        <v>1</v>
      </c>
      <c r="K141" s="832">
        <v>116</v>
      </c>
      <c r="L141" s="849">
        <v>14</v>
      </c>
      <c r="M141" s="849">
        <v>1624</v>
      </c>
      <c r="N141" s="832">
        <v>14</v>
      </c>
      <c r="O141" s="832">
        <v>116</v>
      </c>
      <c r="P141" s="849">
        <v>35</v>
      </c>
      <c r="Q141" s="849">
        <v>4060</v>
      </c>
      <c r="R141" s="837">
        <v>35</v>
      </c>
      <c r="S141" s="850">
        <v>116</v>
      </c>
    </row>
    <row r="142" spans="1:19" ht="14.4" customHeight="1" x14ac:dyDescent="0.3">
      <c r="A142" s="831" t="s">
        <v>3305</v>
      </c>
      <c r="B142" s="832" t="s">
        <v>3306</v>
      </c>
      <c r="C142" s="832" t="s">
        <v>604</v>
      </c>
      <c r="D142" s="832" t="s">
        <v>1201</v>
      </c>
      <c r="E142" s="832" t="s">
        <v>3287</v>
      </c>
      <c r="F142" s="832" t="s">
        <v>3344</v>
      </c>
      <c r="G142" s="832" t="s">
        <v>3345</v>
      </c>
      <c r="H142" s="849">
        <v>1</v>
      </c>
      <c r="I142" s="849">
        <v>37</v>
      </c>
      <c r="J142" s="832">
        <v>1</v>
      </c>
      <c r="K142" s="832">
        <v>37</v>
      </c>
      <c r="L142" s="849">
        <v>1</v>
      </c>
      <c r="M142" s="849">
        <v>37</v>
      </c>
      <c r="N142" s="832">
        <v>1</v>
      </c>
      <c r="O142" s="832">
        <v>37</v>
      </c>
      <c r="P142" s="849"/>
      <c r="Q142" s="849"/>
      <c r="R142" s="837"/>
      <c r="S142" s="850"/>
    </row>
    <row r="143" spans="1:19" ht="14.4" customHeight="1" x14ac:dyDescent="0.3">
      <c r="A143" s="831" t="s">
        <v>3305</v>
      </c>
      <c r="B143" s="832" t="s">
        <v>3306</v>
      </c>
      <c r="C143" s="832" t="s">
        <v>604</v>
      </c>
      <c r="D143" s="832" t="s">
        <v>1201</v>
      </c>
      <c r="E143" s="832" t="s">
        <v>3287</v>
      </c>
      <c r="F143" s="832" t="s">
        <v>3294</v>
      </c>
      <c r="G143" s="832" t="s">
        <v>3295</v>
      </c>
      <c r="H143" s="849">
        <v>17</v>
      </c>
      <c r="I143" s="849">
        <v>1462</v>
      </c>
      <c r="J143" s="832">
        <v>1</v>
      </c>
      <c r="K143" s="832">
        <v>86</v>
      </c>
      <c r="L143" s="849">
        <v>52</v>
      </c>
      <c r="M143" s="849">
        <v>4472</v>
      </c>
      <c r="N143" s="832">
        <v>3.0588235294117645</v>
      </c>
      <c r="O143" s="832">
        <v>86</v>
      </c>
      <c r="P143" s="849">
        <v>61</v>
      </c>
      <c r="Q143" s="849">
        <v>5307</v>
      </c>
      <c r="R143" s="837">
        <v>3.6299589603283176</v>
      </c>
      <c r="S143" s="850">
        <v>87</v>
      </c>
    </row>
    <row r="144" spans="1:19" ht="14.4" customHeight="1" x14ac:dyDescent="0.3">
      <c r="A144" s="831" t="s">
        <v>3305</v>
      </c>
      <c r="B144" s="832" t="s">
        <v>3306</v>
      </c>
      <c r="C144" s="832" t="s">
        <v>604</v>
      </c>
      <c r="D144" s="832" t="s">
        <v>1201</v>
      </c>
      <c r="E144" s="832" t="s">
        <v>3287</v>
      </c>
      <c r="F144" s="832" t="s">
        <v>3348</v>
      </c>
      <c r="G144" s="832" t="s">
        <v>3349</v>
      </c>
      <c r="H144" s="849"/>
      <c r="I144" s="849"/>
      <c r="J144" s="832"/>
      <c r="K144" s="832"/>
      <c r="L144" s="849"/>
      <c r="M144" s="849"/>
      <c r="N144" s="832"/>
      <c r="O144" s="832"/>
      <c r="P144" s="849">
        <v>1</v>
      </c>
      <c r="Q144" s="849">
        <v>33</v>
      </c>
      <c r="R144" s="837"/>
      <c r="S144" s="850">
        <v>33</v>
      </c>
    </row>
    <row r="145" spans="1:19" ht="14.4" customHeight="1" x14ac:dyDescent="0.3">
      <c r="A145" s="831" t="s">
        <v>3305</v>
      </c>
      <c r="B145" s="832" t="s">
        <v>3306</v>
      </c>
      <c r="C145" s="832" t="s">
        <v>604</v>
      </c>
      <c r="D145" s="832" t="s">
        <v>1201</v>
      </c>
      <c r="E145" s="832" t="s">
        <v>3287</v>
      </c>
      <c r="F145" s="832" t="s">
        <v>3370</v>
      </c>
      <c r="G145" s="832" t="s">
        <v>3371</v>
      </c>
      <c r="H145" s="849"/>
      <c r="I145" s="849"/>
      <c r="J145" s="832"/>
      <c r="K145" s="832"/>
      <c r="L145" s="849">
        <v>125</v>
      </c>
      <c r="M145" s="849">
        <v>25625</v>
      </c>
      <c r="N145" s="832"/>
      <c r="O145" s="832">
        <v>205</v>
      </c>
      <c r="P145" s="849">
        <v>90</v>
      </c>
      <c r="Q145" s="849">
        <v>18540</v>
      </c>
      <c r="R145" s="837"/>
      <c r="S145" s="850">
        <v>206</v>
      </c>
    </row>
    <row r="146" spans="1:19" ht="14.4" customHeight="1" x14ac:dyDescent="0.3">
      <c r="A146" s="831" t="s">
        <v>3305</v>
      </c>
      <c r="B146" s="832" t="s">
        <v>3306</v>
      </c>
      <c r="C146" s="832" t="s">
        <v>604</v>
      </c>
      <c r="D146" s="832" t="s">
        <v>1201</v>
      </c>
      <c r="E146" s="832" t="s">
        <v>3287</v>
      </c>
      <c r="F146" s="832" t="s">
        <v>3380</v>
      </c>
      <c r="G146" s="832" t="s">
        <v>3381</v>
      </c>
      <c r="H146" s="849"/>
      <c r="I146" s="849"/>
      <c r="J146" s="832"/>
      <c r="K146" s="832"/>
      <c r="L146" s="849">
        <v>1</v>
      </c>
      <c r="M146" s="849">
        <v>87</v>
      </c>
      <c r="N146" s="832"/>
      <c r="O146" s="832">
        <v>87</v>
      </c>
      <c r="P146" s="849">
        <v>9</v>
      </c>
      <c r="Q146" s="849">
        <v>783</v>
      </c>
      <c r="R146" s="837"/>
      <c r="S146" s="850">
        <v>87</v>
      </c>
    </row>
    <row r="147" spans="1:19" ht="14.4" customHeight="1" x14ac:dyDescent="0.3">
      <c r="A147" s="831" t="s">
        <v>3305</v>
      </c>
      <c r="B147" s="832" t="s">
        <v>3306</v>
      </c>
      <c r="C147" s="832" t="s">
        <v>604</v>
      </c>
      <c r="D147" s="832" t="s">
        <v>1201</v>
      </c>
      <c r="E147" s="832" t="s">
        <v>3287</v>
      </c>
      <c r="F147" s="832" t="s">
        <v>3382</v>
      </c>
      <c r="G147" s="832" t="s">
        <v>3383</v>
      </c>
      <c r="H147" s="849"/>
      <c r="I147" s="849"/>
      <c r="J147" s="832"/>
      <c r="K147" s="832"/>
      <c r="L147" s="849"/>
      <c r="M147" s="849"/>
      <c r="N147" s="832"/>
      <c r="O147" s="832"/>
      <c r="P147" s="849">
        <v>2</v>
      </c>
      <c r="Q147" s="849">
        <v>200</v>
      </c>
      <c r="R147" s="837"/>
      <c r="S147" s="850">
        <v>100</v>
      </c>
    </row>
    <row r="148" spans="1:19" ht="14.4" customHeight="1" x14ac:dyDescent="0.3">
      <c r="A148" s="831" t="s">
        <v>3305</v>
      </c>
      <c r="B148" s="832" t="s">
        <v>3306</v>
      </c>
      <c r="C148" s="832" t="s">
        <v>604</v>
      </c>
      <c r="D148" s="832" t="s">
        <v>1202</v>
      </c>
      <c r="E148" s="832" t="s">
        <v>3296</v>
      </c>
      <c r="F148" s="832" t="s">
        <v>3297</v>
      </c>
      <c r="G148" s="832" t="s">
        <v>3298</v>
      </c>
      <c r="H148" s="849"/>
      <c r="I148" s="849"/>
      <c r="J148" s="832"/>
      <c r="K148" s="832"/>
      <c r="L148" s="849">
        <v>0.1</v>
      </c>
      <c r="M148" s="849">
        <v>6.96</v>
      </c>
      <c r="N148" s="832"/>
      <c r="O148" s="832">
        <v>69.599999999999994</v>
      </c>
      <c r="P148" s="849">
        <v>0.05</v>
      </c>
      <c r="Q148" s="849">
        <v>3.48</v>
      </c>
      <c r="R148" s="837"/>
      <c r="S148" s="850">
        <v>69.599999999999994</v>
      </c>
    </row>
    <row r="149" spans="1:19" ht="14.4" customHeight="1" x14ac:dyDescent="0.3">
      <c r="A149" s="831" t="s">
        <v>3305</v>
      </c>
      <c r="B149" s="832" t="s">
        <v>3306</v>
      </c>
      <c r="C149" s="832" t="s">
        <v>604</v>
      </c>
      <c r="D149" s="832" t="s">
        <v>1202</v>
      </c>
      <c r="E149" s="832" t="s">
        <v>3296</v>
      </c>
      <c r="F149" s="832" t="s">
        <v>3309</v>
      </c>
      <c r="G149" s="832" t="s">
        <v>634</v>
      </c>
      <c r="H149" s="849"/>
      <c r="I149" s="849"/>
      <c r="J149" s="832"/>
      <c r="K149" s="832"/>
      <c r="L149" s="849">
        <v>1</v>
      </c>
      <c r="M149" s="849">
        <v>16.8</v>
      </c>
      <c r="N149" s="832"/>
      <c r="O149" s="832">
        <v>16.8</v>
      </c>
      <c r="P149" s="849">
        <v>1</v>
      </c>
      <c r="Q149" s="849">
        <v>16.8</v>
      </c>
      <c r="R149" s="837"/>
      <c r="S149" s="850">
        <v>16.8</v>
      </c>
    </row>
    <row r="150" spans="1:19" ht="14.4" customHeight="1" x14ac:dyDescent="0.3">
      <c r="A150" s="831" t="s">
        <v>3305</v>
      </c>
      <c r="B150" s="832" t="s">
        <v>3306</v>
      </c>
      <c r="C150" s="832" t="s">
        <v>604</v>
      </c>
      <c r="D150" s="832" t="s">
        <v>1202</v>
      </c>
      <c r="E150" s="832" t="s">
        <v>3296</v>
      </c>
      <c r="F150" s="832" t="s">
        <v>3310</v>
      </c>
      <c r="G150" s="832" t="s">
        <v>3311</v>
      </c>
      <c r="H150" s="849"/>
      <c r="I150" s="849"/>
      <c r="J150" s="832"/>
      <c r="K150" s="832"/>
      <c r="L150" s="849">
        <v>0.2</v>
      </c>
      <c r="M150" s="849">
        <v>42.01</v>
      </c>
      <c r="N150" s="832"/>
      <c r="O150" s="832">
        <v>210.04999999999998</v>
      </c>
      <c r="P150" s="849"/>
      <c r="Q150" s="849"/>
      <c r="R150" s="837"/>
      <c r="S150" s="850"/>
    </row>
    <row r="151" spans="1:19" ht="14.4" customHeight="1" x14ac:dyDescent="0.3">
      <c r="A151" s="831" t="s">
        <v>3305</v>
      </c>
      <c r="B151" s="832" t="s">
        <v>3306</v>
      </c>
      <c r="C151" s="832" t="s">
        <v>604</v>
      </c>
      <c r="D151" s="832" t="s">
        <v>1202</v>
      </c>
      <c r="E151" s="832" t="s">
        <v>3287</v>
      </c>
      <c r="F151" s="832" t="s">
        <v>3322</v>
      </c>
      <c r="G151" s="832" t="s">
        <v>3323</v>
      </c>
      <c r="H151" s="849">
        <v>18</v>
      </c>
      <c r="I151" s="849">
        <v>666</v>
      </c>
      <c r="J151" s="832">
        <v>1</v>
      </c>
      <c r="K151" s="832">
        <v>37</v>
      </c>
      <c r="L151" s="849">
        <v>10</v>
      </c>
      <c r="M151" s="849">
        <v>370</v>
      </c>
      <c r="N151" s="832">
        <v>0.55555555555555558</v>
      </c>
      <c r="O151" s="832">
        <v>37</v>
      </c>
      <c r="P151" s="849">
        <v>19</v>
      </c>
      <c r="Q151" s="849">
        <v>722</v>
      </c>
      <c r="R151" s="837">
        <v>1.0840840840840842</v>
      </c>
      <c r="S151" s="850">
        <v>38</v>
      </c>
    </row>
    <row r="152" spans="1:19" ht="14.4" customHeight="1" x14ac:dyDescent="0.3">
      <c r="A152" s="831" t="s">
        <v>3305</v>
      </c>
      <c r="B152" s="832" t="s">
        <v>3306</v>
      </c>
      <c r="C152" s="832" t="s">
        <v>604</v>
      </c>
      <c r="D152" s="832" t="s">
        <v>1202</v>
      </c>
      <c r="E152" s="832" t="s">
        <v>3287</v>
      </c>
      <c r="F152" s="832" t="s">
        <v>3290</v>
      </c>
      <c r="G152" s="832" t="s">
        <v>3291</v>
      </c>
      <c r="H152" s="849">
        <v>68</v>
      </c>
      <c r="I152" s="849">
        <v>17068</v>
      </c>
      <c r="J152" s="832">
        <v>1</v>
      </c>
      <c r="K152" s="832">
        <v>251</v>
      </c>
      <c r="L152" s="849">
        <v>63</v>
      </c>
      <c r="M152" s="849">
        <v>15876</v>
      </c>
      <c r="N152" s="832">
        <v>0.93016170611670967</v>
      </c>
      <c r="O152" s="832">
        <v>252</v>
      </c>
      <c r="P152" s="849">
        <v>72</v>
      </c>
      <c r="Q152" s="849">
        <v>18288</v>
      </c>
      <c r="R152" s="837">
        <v>1.0714787907194749</v>
      </c>
      <c r="S152" s="850">
        <v>254</v>
      </c>
    </row>
    <row r="153" spans="1:19" ht="14.4" customHeight="1" x14ac:dyDescent="0.3">
      <c r="A153" s="831" t="s">
        <v>3305</v>
      </c>
      <c r="B153" s="832" t="s">
        <v>3306</v>
      </c>
      <c r="C153" s="832" t="s">
        <v>604</v>
      </c>
      <c r="D153" s="832" t="s">
        <v>1202</v>
      </c>
      <c r="E153" s="832" t="s">
        <v>3287</v>
      </c>
      <c r="F153" s="832" t="s">
        <v>3336</v>
      </c>
      <c r="G153" s="832" t="s">
        <v>3337</v>
      </c>
      <c r="H153" s="849">
        <v>10</v>
      </c>
      <c r="I153" s="849">
        <v>1260</v>
      </c>
      <c r="J153" s="832">
        <v>1</v>
      </c>
      <c r="K153" s="832">
        <v>126</v>
      </c>
      <c r="L153" s="849">
        <v>27</v>
      </c>
      <c r="M153" s="849">
        <v>3429</v>
      </c>
      <c r="N153" s="832">
        <v>2.7214285714285715</v>
      </c>
      <c r="O153" s="832">
        <v>127</v>
      </c>
      <c r="P153" s="849">
        <v>23</v>
      </c>
      <c r="Q153" s="849">
        <v>2898</v>
      </c>
      <c r="R153" s="837">
        <v>2.2999999999999998</v>
      </c>
      <c r="S153" s="850">
        <v>126</v>
      </c>
    </row>
    <row r="154" spans="1:19" ht="14.4" customHeight="1" x14ac:dyDescent="0.3">
      <c r="A154" s="831" t="s">
        <v>3305</v>
      </c>
      <c r="B154" s="832" t="s">
        <v>3306</v>
      </c>
      <c r="C154" s="832" t="s">
        <v>604</v>
      </c>
      <c r="D154" s="832" t="s">
        <v>1202</v>
      </c>
      <c r="E154" s="832" t="s">
        <v>3287</v>
      </c>
      <c r="F154" s="832" t="s">
        <v>3292</v>
      </c>
      <c r="G154" s="832" t="s">
        <v>3293</v>
      </c>
      <c r="H154" s="849">
        <v>1</v>
      </c>
      <c r="I154" s="849">
        <v>163</v>
      </c>
      <c r="J154" s="832">
        <v>1</v>
      </c>
      <c r="K154" s="832">
        <v>163</v>
      </c>
      <c r="L154" s="849">
        <v>5</v>
      </c>
      <c r="M154" s="849">
        <v>820</v>
      </c>
      <c r="N154" s="832">
        <v>5.0306748466257671</v>
      </c>
      <c r="O154" s="832">
        <v>164</v>
      </c>
      <c r="P154" s="849">
        <v>4</v>
      </c>
      <c r="Q154" s="849">
        <v>660</v>
      </c>
      <c r="R154" s="837">
        <v>4.0490797546012267</v>
      </c>
      <c r="S154" s="850">
        <v>165</v>
      </c>
    </row>
    <row r="155" spans="1:19" ht="14.4" customHeight="1" x14ac:dyDescent="0.3">
      <c r="A155" s="831" t="s">
        <v>3305</v>
      </c>
      <c r="B155" s="832" t="s">
        <v>3306</v>
      </c>
      <c r="C155" s="832" t="s">
        <v>604</v>
      </c>
      <c r="D155" s="832" t="s">
        <v>1202</v>
      </c>
      <c r="E155" s="832" t="s">
        <v>3287</v>
      </c>
      <c r="F155" s="832" t="s">
        <v>3340</v>
      </c>
      <c r="G155" s="832" t="s">
        <v>3341</v>
      </c>
      <c r="H155" s="849">
        <v>78</v>
      </c>
      <c r="I155" s="849">
        <v>2599.9899999999998</v>
      </c>
      <c r="J155" s="832">
        <v>1</v>
      </c>
      <c r="K155" s="832">
        <v>33.333205128205122</v>
      </c>
      <c r="L155" s="849">
        <v>90</v>
      </c>
      <c r="M155" s="849">
        <v>2999.99</v>
      </c>
      <c r="N155" s="832">
        <v>1.1538467455644061</v>
      </c>
      <c r="O155" s="832">
        <v>33.333222222222219</v>
      </c>
      <c r="P155" s="849">
        <v>95</v>
      </c>
      <c r="Q155" s="849">
        <v>3166.66</v>
      </c>
      <c r="R155" s="837">
        <v>1.2179508382724549</v>
      </c>
      <c r="S155" s="850">
        <v>33.333263157894734</v>
      </c>
    </row>
    <row r="156" spans="1:19" ht="14.4" customHeight="1" x14ac:dyDescent="0.3">
      <c r="A156" s="831" t="s">
        <v>3305</v>
      </c>
      <c r="B156" s="832" t="s">
        <v>3306</v>
      </c>
      <c r="C156" s="832" t="s">
        <v>604</v>
      </c>
      <c r="D156" s="832" t="s">
        <v>1202</v>
      </c>
      <c r="E156" s="832" t="s">
        <v>3287</v>
      </c>
      <c r="F156" s="832" t="s">
        <v>3344</v>
      </c>
      <c r="G156" s="832" t="s">
        <v>3345</v>
      </c>
      <c r="H156" s="849">
        <v>10</v>
      </c>
      <c r="I156" s="849">
        <v>370</v>
      </c>
      <c r="J156" s="832">
        <v>1</v>
      </c>
      <c r="K156" s="832">
        <v>37</v>
      </c>
      <c r="L156" s="849">
        <v>13</v>
      </c>
      <c r="M156" s="849">
        <v>481</v>
      </c>
      <c r="N156" s="832">
        <v>1.3</v>
      </c>
      <c r="O156" s="832">
        <v>37</v>
      </c>
      <c r="P156" s="849">
        <v>9</v>
      </c>
      <c r="Q156" s="849">
        <v>342</v>
      </c>
      <c r="R156" s="837">
        <v>0.92432432432432432</v>
      </c>
      <c r="S156" s="850">
        <v>38</v>
      </c>
    </row>
    <row r="157" spans="1:19" ht="14.4" customHeight="1" x14ac:dyDescent="0.3">
      <c r="A157" s="831" t="s">
        <v>3305</v>
      </c>
      <c r="B157" s="832" t="s">
        <v>3306</v>
      </c>
      <c r="C157" s="832" t="s">
        <v>604</v>
      </c>
      <c r="D157" s="832" t="s">
        <v>1202</v>
      </c>
      <c r="E157" s="832" t="s">
        <v>3287</v>
      </c>
      <c r="F157" s="832" t="s">
        <v>3294</v>
      </c>
      <c r="G157" s="832" t="s">
        <v>3295</v>
      </c>
      <c r="H157" s="849">
        <v>1</v>
      </c>
      <c r="I157" s="849">
        <v>86</v>
      </c>
      <c r="J157" s="832">
        <v>1</v>
      </c>
      <c r="K157" s="832">
        <v>86</v>
      </c>
      <c r="L157" s="849">
        <v>5</v>
      </c>
      <c r="M157" s="849">
        <v>430</v>
      </c>
      <c r="N157" s="832">
        <v>5</v>
      </c>
      <c r="O157" s="832">
        <v>86</v>
      </c>
      <c r="P157" s="849">
        <v>4</v>
      </c>
      <c r="Q157" s="849">
        <v>348</v>
      </c>
      <c r="R157" s="837">
        <v>4.0465116279069768</v>
      </c>
      <c r="S157" s="850">
        <v>87</v>
      </c>
    </row>
    <row r="158" spans="1:19" ht="14.4" customHeight="1" x14ac:dyDescent="0.3">
      <c r="A158" s="831" t="s">
        <v>3305</v>
      </c>
      <c r="B158" s="832" t="s">
        <v>3306</v>
      </c>
      <c r="C158" s="832" t="s">
        <v>604</v>
      </c>
      <c r="D158" s="832" t="s">
        <v>1202</v>
      </c>
      <c r="E158" s="832" t="s">
        <v>3287</v>
      </c>
      <c r="F158" s="832" t="s">
        <v>3346</v>
      </c>
      <c r="G158" s="832" t="s">
        <v>3347</v>
      </c>
      <c r="H158" s="849">
        <v>1</v>
      </c>
      <c r="I158" s="849">
        <v>154</v>
      </c>
      <c r="J158" s="832">
        <v>1</v>
      </c>
      <c r="K158" s="832">
        <v>154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" customHeight="1" x14ac:dyDescent="0.3">
      <c r="A159" s="831" t="s">
        <v>3305</v>
      </c>
      <c r="B159" s="832" t="s">
        <v>3306</v>
      </c>
      <c r="C159" s="832" t="s">
        <v>604</v>
      </c>
      <c r="D159" s="832" t="s">
        <v>1202</v>
      </c>
      <c r="E159" s="832" t="s">
        <v>3287</v>
      </c>
      <c r="F159" s="832" t="s">
        <v>3362</v>
      </c>
      <c r="G159" s="832" t="s">
        <v>3363</v>
      </c>
      <c r="H159" s="849">
        <v>1</v>
      </c>
      <c r="I159" s="849">
        <v>59</v>
      </c>
      <c r="J159" s="832">
        <v>1</v>
      </c>
      <c r="K159" s="832">
        <v>59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" customHeight="1" x14ac:dyDescent="0.3">
      <c r="A160" s="831" t="s">
        <v>3305</v>
      </c>
      <c r="B160" s="832" t="s">
        <v>3306</v>
      </c>
      <c r="C160" s="832" t="s">
        <v>604</v>
      </c>
      <c r="D160" s="832" t="s">
        <v>1203</v>
      </c>
      <c r="E160" s="832" t="s">
        <v>3296</v>
      </c>
      <c r="F160" s="832" t="s">
        <v>3297</v>
      </c>
      <c r="G160" s="832" t="s">
        <v>3298</v>
      </c>
      <c r="H160" s="849">
        <v>2.25</v>
      </c>
      <c r="I160" s="849">
        <v>339.75</v>
      </c>
      <c r="J160" s="832">
        <v>1</v>
      </c>
      <c r="K160" s="832">
        <v>151</v>
      </c>
      <c r="L160" s="849">
        <v>3.1500000000000004</v>
      </c>
      <c r="M160" s="849">
        <v>219.24000000000004</v>
      </c>
      <c r="N160" s="832">
        <v>0.64529801324503322</v>
      </c>
      <c r="O160" s="832">
        <v>69.600000000000009</v>
      </c>
      <c r="P160" s="849">
        <v>1.8</v>
      </c>
      <c r="Q160" s="849">
        <v>125.28</v>
      </c>
      <c r="R160" s="837">
        <v>0.36874172185430465</v>
      </c>
      <c r="S160" s="850">
        <v>69.599999999999994</v>
      </c>
    </row>
    <row r="161" spans="1:19" ht="14.4" customHeight="1" x14ac:dyDescent="0.3">
      <c r="A161" s="831" t="s">
        <v>3305</v>
      </c>
      <c r="B161" s="832" t="s">
        <v>3306</v>
      </c>
      <c r="C161" s="832" t="s">
        <v>604</v>
      </c>
      <c r="D161" s="832" t="s">
        <v>1203</v>
      </c>
      <c r="E161" s="832" t="s">
        <v>3296</v>
      </c>
      <c r="F161" s="832" t="s">
        <v>3309</v>
      </c>
      <c r="G161" s="832" t="s">
        <v>634</v>
      </c>
      <c r="H161" s="849">
        <v>45</v>
      </c>
      <c r="I161" s="849">
        <v>755.99999999999989</v>
      </c>
      <c r="J161" s="832">
        <v>1</v>
      </c>
      <c r="K161" s="832">
        <v>16.799999999999997</v>
      </c>
      <c r="L161" s="849">
        <v>62</v>
      </c>
      <c r="M161" s="849">
        <v>1041.5999999999999</v>
      </c>
      <c r="N161" s="832">
        <v>1.3777777777777778</v>
      </c>
      <c r="O161" s="832">
        <v>16.799999999999997</v>
      </c>
      <c r="P161" s="849">
        <v>48</v>
      </c>
      <c r="Q161" s="849">
        <v>806.40000000000009</v>
      </c>
      <c r="R161" s="837">
        <v>1.0666666666666669</v>
      </c>
      <c r="S161" s="850">
        <v>16.8</v>
      </c>
    </row>
    <row r="162" spans="1:19" ht="14.4" customHeight="1" x14ac:dyDescent="0.3">
      <c r="A162" s="831" t="s">
        <v>3305</v>
      </c>
      <c r="B162" s="832" t="s">
        <v>3306</v>
      </c>
      <c r="C162" s="832" t="s">
        <v>604</v>
      </c>
      <c r="D162" s="832" t="s">
        <v>1203</v>
      </c>
      <c r="E162" s="832" t="s">
        <v>3296</v>
      </c>
      <c r="F162" s="832" t="s">
        <v>3310</v>
      </c>
      <c r="G162" s="832" t="s">
        <v>3311</v>
      </c>
      <c r="H162" s="849"/>
      <c r="I162" s="849"/>
      <c r="J162" s="832"/>
      <c r="K162" s="832"/>
      <c r="L162" s="849">
        <v>0.2</v>
      </c>
      <c r="M162" s="849">
        <v>42.01</v>
      </c>
      <c r="N162" s="832"/>
      <c r="O162" s="832">
        <v>210.04999999999998</v>
      </c>
      <c r="P162" s="849"/>
      <c r="Q162" s="849"/>
      <c r="R162" s="837"/>
      <c r="S162" s="850"/>
    </row>
    <row r="163" spans="1:19" ht="14.4" customHeight="1" x14ac:dyDescent="0.3">
      <c r="A163" s="831" t="s">
        <v>3305</v>
      </c>
      <c r="B163" s="832" t="s">
        <v>3306</v>
      </c>
      <c r="C163" s="832" t="s">
        <v>604</v>
      </c>
      <c r="D163" s="832" t="s">
        <v>1203</v>
      </c>
      <c r="E163" s="832" t="s">
        <v>3287</v>
      </c>
      <c r="F163" s="832" t="s">
        <v>3318</v>
      </c>
      <c r="G163" s="832" t="s">
        <v>3319</v>
      </c>
      <c r="H163" s="849">
        <v>1</v>
      </c>
      <c r="I163" s="849">
        <v>83</v>
      </c>
      <c r="J163" s="832">
        <v>1</v>
      </c>
      <c r="K163" s="832">
        <v>83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3305</v>
      </c>
      <c r="B164" s="832" t="s">
        <v>3306</v>
      </c>
      <c r="C164" s="832" t="s">
        <v>604</v>
      </c>
      <c r="D164" s="832" t="s">
        <v>1203</v>
      </c>
      <c r="E164" s="832" t="s">
        <v>3287</v>
      </c>
      <c r="F164" s="832" t="s">
        <v>3320</v>
      </c>
      <c r="G164" s="832" t="s">
        <v>3321</v>
      </c>
      <c r="H164" s="849">
        <v>14</v>
      </c>
      <c r="I164" s="849">
        <v>1484</v>
      </c>
      <c r="J164" s="832">
        <v>1</v>
      </c>
      <c r="K164" s="832">
        <v>106</v>
      </c>
      <c r="L164" s="849">
        <v>18</v>
      </c>
      <c r="M164" s="849">
        <v>1908</v>
      </c>
      <c r="N164" s="832">
        <v>1.2857142857142858</v>
      </c>
      <c r="O164" s="832">
        <v>106</v>
      </c>
      <c r="P164" s="849">
        <v>17</v>
      </c>
      <c r="Q164" s="849">
        <v>1819</v>
      </c>
      <c r="R164" s="837">
        <v>1.2257412398921832</v>
      </c>
      <c r="S164" s="850">
        <v>107</v>
      </c>
    </row>
    <row r="165" spans="1:19" ht="14.4" customHeight="1" x14ac:dyDescent="0.3">
      <c r="A165" s="831" t="s">
        <v>3305</v>
      </c>
      <c r="B165" s="832" t="s">
        <v>3306</v>
      </c>
      <c r="C165" s="832" t="s">
        <v>604</v>
      </c>
      <c r="D165" s="832" t="s">
        <v>1203</v>
      </c>
      <c r="E165" s="832" t="s">
        <v>3287</v>
      </c>
      <c r="F165" s="832" t="s">
        <v>3322</v>
      </c>
      <c r="G165" s="832" t="s">
        <v>3323</v>
      </c>
      <c r="H165" s="849">
        <v>22</v>
      </c>
      <c r="I165" s="849">
        <v>814</v>
      </c>
      <c r="J165" s="832">
        <v>1</v>
      </c>
      <c r="K165" s="832">
        <v>37</v>
      </c>
      <c r="L165" s="849">
        <v>15</v>
      </c>
      <c r="M165" s="849">
        <v>555</v>
      </c>
      <c r="N165" s="832">
        <v>0.68181818181818177</v>
      </c>
      <c r="O165" s="832">
        <v>37</v>
      </c>
      <c r="P165" s="849">
        <v>4</v>
      </c>
      <c r="Q165" s="849">
        <v>152</v>
      </c>
      <c r="R165" s="837">
        <v>0.18673218673218672</v>
      </c>
      <c r="S165" s="850">
        <v>38</v>
      </c>
    </row>
    <row r="166" spans="1:19" ht="14.4" customHeight="1" x14ac:dyDescent="0.3">
      <c r="A166" s="831" t="s">
        <v>3305</v>
      </c>
      <c r="B166" s="832" t="s">
        <v>3306</v>
      </c>
      <c r="C166" s="832" t="s">
        <v>604</v>
      </c>
      <c r="D166" s="832" t="s">
        <v>1203</v>
      </c>
      <c r="E166" s="832" t="s">
        <v>3287</v>
      </c>
      <c r="F166" s="832" t="s">
        <v>3326</v>
      </c>
      <c r="G166" s="832" t="s">
        <v>3327</v>
      </c>
      <c r="H166" s="849"/>
      <c r="I166" s="849"/>
      <c r="J166" s="832"/>
      <c r="K166" s="832"/>
      <c r="L166" s="849"/>
      <c r="M166" s="849"/>
      <c r="N166" s="832"/>
      <c r="O166" s="832"/>
      <c r="P166" s="849">
        <v>1</v>
      </c>
      <c r="Q166" s="849">
        <v>5</v>
      </c>
      <c r="R166" s="837"/>
      <c r="S166" s="850">
        <v>5</v>
      </c>
    </row>
    <row r="167" spans="1:19" ht="14.4" customHeight="1" x14ac:dyDescent="0.3">
      <c r="A167" s="831" t="s">
        <v>3305</v>
      </c>
      <c r="B167" s="832" t="s">
        <v>3306</v>
      </c>
      <c r="C167" s="832" t="s">
        <v>604</v>
      </c>
      <c r="D167" s="832" t="s">
        <v>1203</v>
      </c>
      <c r="E167" s="832" t="s">
        <v>3287</v>
      </c>
      <c r="F167" s="832" t="s">
        <v>3288</v>
      </c>
      <c r="G167" s="832" t="s">
        <v>3289</v>
      </c>
      <c r="H167" s="849">
        <v>5</v>
      </c>
      <c r="I167" s="849">
        <v>485</v>
      </c>
      <c r="J167" s="832">
        <v>1</v>
      </c>
      <c r="K167" s="832">
        <v>97</v>
      </c>
      <c r="L167" s="849">
        <v>2</v>
      </c>
      <c r="M167" s="849">
        <v>162</v>
      </c>
      <c r="N167" s="832">
        <v>0.33402061855670101</v>
      </c>
      <c r="O167" s="832">
        <v>81</v>
      </c>
      <c r="P167" s="849">
        <v>1</v>
      </c>
      <c r="Q167" s="849">
        <v>81</v>
      </c>
      <c r="R167" s="837">
        <v>0.1670103092783505</v>
      </c>
      <c r="S167" s="850">
        <v>81</v>
      </c>
    </row>
    <row r="168" spans="1:19" ht="14.4" customHeight="1" x14ac:dyDescent="0.3">
      <c r="A168" s="831" t="s">
        <v>3305</v>
      </c>
      <c r="B168" s="832" t="s">
        <v>3306</v>
      </c>
      <c r="C168" s="832" t="s">
        <v>604</v>
      </c>
      <c r="D168" s="832" t="s">
        <v>1203</v>
      </c>
      <c r="E168" s="832" t="s">
        <v>3287</v>
      </c>
      <c r="F168" s="832" t="s">
        <v>3290</v>
      </c>
      <c r="G168" s="832" t="s">
        <v>3291</v>
      </c>
      <c r="H168" s="849">
        <v>45</v>
      </c>
      <c r="I168" s="849">
        <v>11295</v>
      </c>
      <c r="J168" s="832">
        <v>1</v>
      </c>
      <c r="K168" s="832">
        <v>251</v>
      </c>
      <c r="L168" s="849">
        <v>96</v>
      </c>
      <c r="M168" s="849">
        <v>24192</v>
      </c>
      <c r="N168" s="832">
        <v>2.1418326693227092</v>
      </c>
      <c r="O168" s="832">
        <v>252</v>
      </c>
      <c r="P168" s="849">
        <v>101</v>
      </c>
      <c r="Q168" s="849">
        <v>25654</v>
      </c>
      <c r="R168" s="837">
        <v>2.2712704736609117</v>
      </c>
      <c r="S168" s="850">
        <v>254</v>
      </c>
    </row>
    <row r="169" spans="1:19" ht="14.4" customHeight="1" x14ac:dyDescent="0.3">
      <c r="A169" s="831" t="s">
        <v>3305</v>
      </c>
      <c r="B169" s="832" t="s">
        <v>3306</v>
      </c>
      <c r="C169" s="832" t="s">
        <v>604</v>
      </c>
      <c r="D169" s="832" t="s">
        <v>1203</v>
      </c>
      <c r="E169" s="832" t="s">
        <v>3287</v>
      </c>
      <c r="F169" s="832" t="s">
        <v>3336</v>
      </c>
      <c r="G169" s="832" t="s">
        <v>3337</v>
      </c>
      <c r="H169" s="849">
        <v>121</v>
      </c>
      <c r="I169" s="849">
        <v>15246</v>
      </c>
      <c r="J169" s="832">
        <v>1</v>
      </c>
      <c r="K169" s="832">
        <v>126</v>
      </c>
      <c r="L169" s="849">
        <v>139</v>
      </c>
      <c r="M169" s="849">
        <v>17653</v>
      </c>
      <c r="N169" s="832">
        <v>1.1578774760592943</v>
      </c>
      <c r="O169" s="832">
        <v>127</v>
      </c>
      <c r="P169" s="849">
        <v>108</v>
      </c>
      <c r="Q169" s="849">
        <v>13608</v>
      </c>
      <c r="R169" s="837">
        <v>0.8925619834710744</v>
      </c>
      <c r="S169" s="850">
        <v>126</v>
      </c>
    </row>
    <row r="170" spans="1:19" ht="14.4" customHeight="1" x14ac:dyDescent="0.3">
      <c r="A170" s="831" t="s">
        <v>3305</v>
      </c>
      <c r="B170" s="832" t="s">
        <v>3306</v>
      </c>
      <c r="C170" s="832" t="s">
        <v>604</v>
      </c>
      <c r="D170" s="832" t="s">
        <v>1203</v>
      </c>
      <c r="E170" s="832" t="s">
        <v>3287</v>
      </c>
      <c r="F170" s="832" t="s">
        <v>3292</v>
      </c>
      <c r="G170" s="832" t="s">
        <v>3293</v>
      </c>
      <c r="H170" s="849">
        <v>60</v>
      </c>
      <c r="I170" s="849">
        <v>9780</v>
      </c>
      <c r="J170" s="832">
        <v>1</v>
      </c>
      <c r="K170" s="832">
        <v>163</v>
      </c>
      <c r="L170" s="849">
        <v>84</v>
      </c>
      <c r="M170" s="849">
        <v>13776</v>
      </c>
      <c r="N170" s="832">
        <v>1.4085889570552148</v>
      </c>
      <c r="O170" s="832">
        <v>164</v>
      </c>
      <c r="P170" s="849">
        <v>62</v>
      </c>
      <c r="Q170" s="849">
        <v>10230</v>
      </c>
      <c r="R170" s="837">
        <v>1.0460122699386503</v>
      </c>
      <c r="S170" s="850">
        <v>165</v>
      </c>
    </row>
    <row r="171" spans="1:19" ht="14.4" customHeight="1" x14ac:dyDescent="0.3">
      <c r="A171" s="831" t="s">
        <v>3305</v>
      </c>
      <c r="B171" s="832" t="s">
        <v>3306</v>
      </c>
      <c r="C171" s="832" t="s">
        <v>604</v>
      </c>
      <c r="D171" s="832" t="s">
        <v>1203</v>
      </c>
      <c r="E171" s="832" t="s">
        <v>3287</v>
      </c>
      <c r="F171" s="832" t="s">
        <v>3340</v>
      </c>
      <c r="G171" s="832" t="s">
        <v>3341</v>
      </c>
      <c r="H171" s="849">
        <v>164</v>
      </c>
      <c r="I171" s="849">
        <v>5466.67</v>
      </c>
      <c r="J171" s="832">
        <v>1</v>
      </c>
      <c r="K171" s="832">
        <v>33.333353658536588</v>
      </c>
      <c r="L171" s="849">
        <v>232</v>
      </c>
      <c r="M171" s="849">
        <v>7733.33</v>
      </c>
      <c r="N171" s="832">
        <v>1.414632674004467</v>
      </c>
      <c r="O171" s="832">
        <v>33.333318965517243</v>
      </c>
      <c r="P171" s="849">
        <v>208</v>
      </c>
      <c r="Q171" s="849">
        <v>6933.33</v>
      </c>
      <c r="R171" s="837">
        <v>1.2682912998223781</v>
      </c>
      <c r="S171" s="850">
        <v>33.333317307692305</v>
      </c>
    </row>
    <row r="172" spans="1:19" ht="14.4" customHeight="1" x14ac:dyDescent="0.3">
      <c r="A172" s="831" t="s">
        <v>3305</v>
      </c>
      <c r="B172" s="832" t="s">
        <v>3306</v>
      </c>
      <c r="C172" s="832" t="s">
        <v>604</v>
      </c>
      <c r="D172" s="832" t="s">
        <v>1203</v>
      </c>
      <c r="E172" s="832" t="s">
        <v>3287</v>
      </c>
      <c r="F172" s="832" t="s">
        <v>3344</v>
      </c>
      <c r="G172" s="832" t="s">
        <v>3345</v>
      </c>
      <c r="H172" s="849"/>
      <c r="I172" s="849"/>
      <c r="J172" s="832"/>
      <c r="K172" s="832"/>
      <c r="L172" s="849">
        <v>1</v>
      </c>
      <c r="M172" s="849">
        <v>37</v>
      </c>
      <c r="N172" s="832"/>
      <c r="O172" s="832">
        <v>37</v>
      </c>
      <c r="P172" s="849"/>
      <c r="Q172" s="849"/>
      <c r="R172" s="837"/>
      <c r="S172" s="850"/>
    </row>
    <row r="173" spans="1:19" ht="14.4" customHeight="1" x14ac:dyDescent="0.3">
      <c r="A173" s="831" t="s">
        <v>3305</v>
      </c>
      <c r="B173" s="832" t="s">
        <v>3306</v>
      </c>
      <c r="C173" s="832" t="s">
        <v>604</v>
      </c>
      <c r="D173" s="832" t="s">
        <v>1203</v>
      </c>
      <c r="E173" s="832" t="s">
        <v>3287</v>
      </c>
      <c r="F173" s="832" t="s">
        <v>3294</v>
      </c>
      <c r="G173" s="832" t="s">
        <v>3295</v>
      </c>
      <c r="H173" s="849">
        <v>75</v>
      </c>
      <c r="I173" s="849">
        <v>6450</v>
      </c>
      <c r="J173" s="832">
        <v>1</v>
      </c>
      <c r="K173" s="832">
        <v>86</v>
      </c>
      <c r="L173" s="849">
        <v>94</v>
      </c>
      <c r="M173" s="849">
        <v>8084</v>
      </c>
      <c r="N173" s="832">
        <v>1.2533333333333334</v>
      </c>
      <c r="O173" s="832">
        <v>86</v>
      </c>
      <c r="P173" s="849">
        <v>67</v>
      </c>
      <c r="Q173" s="849">
        <v>5829</v>
      </c>
      <c r="R173" s="837">
        <v>0.90372093023255817</v>
      </c>
      <c r="S173" s="850">
        <v>87</v>
      </c>
    </row>
    <row r="174" spans="1:19" ht="14.4" customHeight="1" x14ac:dyDescent="0.3">
      <c r="A174" s="831" t="s">
        <v>3305</v>
      </c>
      <c r="B174" s="832" t="s">
        <v>3306</v>
      </c>
      <c r="C174" s="832" t="s">
        <v>604</v>
      </c>
      <c r="D174" s="832" t="s">
        <v>1203</v>
      </c>
      <c r="E174" s="832" t="s">
        <v>3287</v>
      </c>
      <c r="F174" s="832" t="s">
        <v>3346</v>
      </c>
      <c r="G174" s="832" t="s">
        <v>3347</v>
      </c>
      <c r="H174" s="849">
        <v>1</v>
      </c>
      <c r="I174" s="849">
        <v>154</v>
      </c>
      <c r="J174" s="832">
        <v>1</v>
      </c>
      <c r="K174" s="832">
        <v>154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3305</v>
      </c>
      <c r="B175" s="832" t="s">
        <v>3306</v>
      </c>
      <c r="C175" s="832" t="s">
        <v>604</v>
      </c>
      <c r="D175" s="832" t="s">
        <v>1203</v>
      </c>
      <c r="E175" s="832" t="s">
        <v>3287</v>
      </c>
      <c r="F175" s="832" t="s">
        <v>3348</v>
      </c>
      <c r="G175" s="832" t="s">
        <v>3349</v>
      </c>
      <c r="H175" s="849">
        <v>1</v>
      </c>
      <c r="I175" s="849">
        <v>32</v>
      </c>
      <c r="J175" s="832">
        <v>1</v>
      </c>
      <c r="K175" s="832">
        <v>32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3305</v>
      </c>
      <c r="B176" s="832" t="s">
        <v>3306</v>
      </c>
      <c r="C176" s="832" t="s">
        <v>604</v>
      </c>
      <c r="D176" s="832" t="s">
        <v>1203</v>
      </c>
      <c r="E176" s="832" t="s">
        <v>3287</v>
      </c>
      <c r="F176" s="832" t="s">
        <v>3354</v>
      </c>
      <c r="G176" s="832" t="s">
        <v>3355</v>
      </c>
      <c r="H176" s="849">
        <v>1</v>
      </c>
      <c r="I176" s="849">
        <v>74</v>
      </c>
      <c r="J176" s="832">
        <v>1</v>
      </c>
      <c r="K176" s="832">
        <v>74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" customHeight="1" x14ac:dyDescent="0.3">
      <c r="A177" s="831" t="s">
        <v>3305</v>
      </c>
      <c r="B177" s="832" t="s">
        <v>3306</v>
      </c>
      <c r="C177" s="832" t="s">
        <v>604</v>
      </c>
      <c r="D177" s="832" t="s">
        <v>1203</v>
      </c>
      <c r="E177" s="832" t="s">
        <v>3287</v>
      </c>
      <c r="F177" s="832" t="s">
        <v>3376</v>
      </c>
      <c r="G177" s="832" t="s">
        <v>3377</v>
      </c>
      <c r="H177" s="849"/>
      <c r="I177" s="849"/>
      <c r="J177" s="832"/>
      <c r="K177" s="832"/>
      <c r="L177" s="849">
        <v>1</v>
      </c>
      <c r="M177" s="849">
        <v>133</v>
      </c>
      <c r="N177" s="832"/>
      <c r="O177" s="832">
        <v>133</v>
      </c>
      <c r="P177" s="849"/>
      <c r="Q177" s="849"/>
      <c r="R177" s="837"/>
      <c r="S177" s="850"/>
    </row>
    <row r="178" spans="1:19" ht="14.4" customHeight="1" x14ac:dyDescent="0.3">
      <c r="A178" s="831" t="s">
        <v>3305</v>
      </c>
      <c r="B178" s="832" t="s">
        <v>3306</v>
      </c>
      <c r="C178" s="832" t="s">
        <v>604</v>
      </c>
      <c r="D178" s="832" t="s">
        <v>1203</v>
      </c>
      <c r="E178" s="832" t="s">
        <v>3287</v>
      </c>
      <c r="F178" s="832" t="s">
        <v>3380</v>
      </c>
      <c r="G178" s="832" t="s">
        <v>3381</v>
      </c>
      <c r="H178" s="849">
        <v>15</v>
      </c>
      <c r="I178" s="849">
        <v>1290</v>
      </c>
      <c r="J178" s="832">
        <v>1</v>
      </c>
      <c r="K178" s="832">
        <v>86</v>
      </c>
      <c r="L178" s="849">
        <v>10</v>
      </c>
      <c r="M178" s="849">
        <v>870</v>
      </c>
      <c r="N178" s="832">
        <v>0.67441860465116277</v>
      </c>
      <c r="O178" s="832">
        <v>87</v>
      </c>
      <c r="P178" s="849">
        <v>12</v>
      </c>
      <c r="Q178" s="849">
        <v>1044</v>
      </c>
      <c r="R178" s="837">
        <v>0.80930232558139537</v>
      </c>
      <c r="S178" s="850">
        <v>87</v>
      </c>
    </row>
    <row r="179" spans="1:19" ht="14.4" customHeight="1" x14ac:dyDescent="0.3">
      <c r="A179" s="831" t="s">
        <v>3305</v>
      </c>
      <c r="B179" s="832" t="s">
        <v>3306</v>
      </c>
      <c r="C179" s="832" t="s">
        <v>604</v>
      </c>
      <c r="D179" s="832" t="s">
        <v>1204</v>
      </c>
      <c r="E179" s="832" t="s">
        <v>3296</v>
      </c>
      <c r="F179" s="832" t="s">
        <v>3297</v>
      </c>
      <c r="G179" s="832" t="s">
        <v>3298</v>
      </c>
      <c r="H179" s="849">
        <v>3.9</v>
      </c>
      <c r="I179" s="849">
        <v>588.9</v>
      </c>
      <c r="J179" s="832">
        <v>1</v>
      </c>
      <c r="K179" s="832">
        <v>151</v>
      </c>
      <c r="L179" s="849">
        <v>6.15</v>
      </c>
      <c r="M179" s="849">
        <v>428.03999999999996</v>
      </c>
      <c r="N179" s="832">
        <v>0.72684666327050429</v>
      </c>
      <c r="O179" s="832">
        <v>69.599999999999994</v>
      </c>
      <c r="P179" s="849">
        <v>4.5999999999999996</v>
      </c>
      <c r="Q179" s="849">
        <v>320.15999999999997</v>
      </c>
      <c r="R179" s="837">
        <v>0.54365766683647476</v>
      </c>
      <c r="S179" s="850">
        <v>69.599999999999994</v>
      </c>
    </row>
    <row r="180" spans="1:19" ht="14.4" customHeight="1" x14ac:dyDescent="0.3">
      <c r="A180" s="831" t="s">
        <v>3305</v>
      </c>
      <c r="B180" s="832" t="s">
        <v>3306</v>
      </c>
      <c r="C180" s="832" t="s">
        <v>604</v>
      </c>
      <c r="D180" s="832" t="s">
        <v>1204</v>
      </c>
      <c r="E180" s="832" t="s">
        <v>3296</v>
      </c>
      <c r="F180" s="832" t="s">
        <v>3309</v>
      </c>
      <c r="G180" s="832" t="s">
        <v>634</v>
      </c>
      <c r="H180" s="849">
        <v>32</v>
      </c>
      <c r="I180" s="849">
        <v>537.6</v>
      </c>
      <c r="J180" s="832">
        <v>1</v>
      </c>
      <c r="K180" s="832">
        <v>16.8</v>
      </c>
      <c r="L180" s="849">
        <v>40</v>
      </c>
      <c r="M180" s="849">
        <v>672</v>
      </c>
      <c r="N180" s="832">
        <v>1.25</v>
      </c>
      <c r="O180" s="832">
        <v>16.8</v>
      </c>
      <c r="P180" s="849">
        <v>92</v>
      </c>
      <c r="Q180" s="849">
        <v>1545.6</v>
      </c>
      <c r="R180" s="837">
        <v>2.8749999999999996</v>
      </c>
      <c r="S180" s="850">
        <v>16.8</v>
      </c>
    </row>
    <row r="181" spans="1:19" ht="14.4" customHeight="1" x14ac:dyDescent="0.3">
      <c r="A181" s="831" t="s">
        <v>3305</v>
      </c>
      <c r="B181" s="832" t="s">
        <v>3306</v>
      </c>
      <c r="C181" s="832" t="s">
        <v>604</v>
      </c>
      <c r="D181" s="832" t="s">
        <v>1204</v>
      </c>
      <c r="E181" s="832" t="s">
        <v>3296</v>
      </c>
      <c r="F181" s="832" t="s">
        <v>3310</v>
      </c>
      <c r="G181" s="832" t="s">
        <v>3311</v>
      </c>
      <c r="H181" s="849">
        <v>9.2000000000000011</v>
      </c>
      <c r="I181" s="849">
        <v>1932.4699999999998</v>
      </c>
      <c r="J181" s="832">
        <v>1</v>
      </c>
      <c r="K181" s="832">
        <v>210.05108695652169</v>
      </c>
      <c r="L181" s="849">
        <v>16.600000000000001</v>
      </c>
      <c r="M181" s="849">
        <v>3486.83</v>
      </c>
      <c r="N181" s="832">
        <v>1.8043384890839187</v>
      </c>
      <c r="O181" s="832">
        <v>210.04999999999998</v>
      </c>
      <c r="P181" s="849"/>
      <c r="Q181" s="849"/>
      <c r="R181" s="837"/>
      <c r="S181" s="850"/>
    </row>
    <row r="182" spans="1:19" ht="14.4" customHeight="1" x14ac:dyDescent="0.3">
      <c r="A182" s="831" t="s">
        <v>3305</v>
      </c>
      <c r="B182" s="832" t="s">
        <v>3306</v>
      </c>
      <c r="C182" s="832" t="s">
        <v>604</v>
      </c>
      <c r="D182" s="832" t="s">
        <v>1204</v>
      </c>
      <c r="E182" s="832" t="s">
        <v>3287</v>
      </c>
      <c r="F182" s="832" t="s">
        <v>3318</v>
      </c>
      <c r="G182" s="832" t="s">
        <v>3319</v>
      </c>
      <c r="H182" s="849">
        <v>2</v>
      </c>
      <c r="I182" s="849">
        <v>166</v>
      </c>
      <c r="J182" s="832">
        <v>1</v>
      </c>
      <c r="K182" s="832">
        <v>83</v>
      </c>
      <c r="L182" s="849">
        <v>14</v>
      </c>
      <c r="M182" s="849">
        <v>1162</v>
      </c>
      <c r="N182" s="832">
        <v>7</v>
      </c>
      <c r="O182" s="832">
        <v>83</v>
      </c>
      <c r="P182" s="849">
        <v>1</v>
      </c>
      <c r="Q182" s="849">
        <v>84</v>
      </c>
      <c r="R182" s="837">
        <v>0.50602409638554213</v>
      </c>
      <c r="S182" s="850">
        <v>84</v>
      </c>
    </row>
    <row r="183" spans="1:19" ht="14.4" customHeight="1" x14ac:dyDescent="0.3">
      <c r="A183" s="831" t="s">
        <v>3305</v>
      </c>
      <c r="B183" s="832" t="s">
        <v>3306</v>
      </c>
      <c r="C183" s="832" t="s">
        <v>604</v>
      </c>
      <c r="D183" s="832" t="s">
        <v>1204</v>
      </c>
      <c r="E183" s="832" t="s">
        <v>3287</v>
      </c>
      <c r="F183" s="832" t="s">
        <v>3320</v>
      </c>
      <c r="G183" s="832" t="s">
        <v>3321</v>
      </c>
      <c r="H183" s="849">
        <v>14</v>
      </c>
      <c r="I183" s="849">
        <v>1484</v>
      </c>
      <c r="J183" s="832">
        <v>1</v>
      </c>
      <c r="K183" s="832">
        <v>106</v>
      </c>
      <c r="L183" s="849">
        <v>12</v>
      </c>
      <c r="M183" s="849">
        <v>1272</v>
      </c>
      <c r="N183" s="832">
        <v>0.8571428571428571</v>
      </c>
      <c r="O183" s="832">
        <v>106</v>
      </c>
      <c r="P183" s="849">
        <v>8</v>
      </c>
      <c r="Q183" s="849">
        <v>856</v>
      </c>
      <c r="R183" s="837">
        <v>0.5768194070080862</v>
      </c>
      <c r="S183" s="850">
        <v>107</v>
      </c>
    </row>
    <row r="184" spans="1:19" ht="14.4" customHeight="1" x14ac:dyDescent="0.3">
      <c r="A184" s="831" t="s">
        <v>3305</v>
      </c>
      <c r="B184" s="832" t="s">
        <v>3306</v>
      </c>
      <c r="C184" s="832" t="s">
        <v>604</v>
      </c>
      <c r="D184" s="832" t="s">
        <v>1204</v>
      </c>
      <c r="E184" s="832" t="s">
        <v>3287</v>
      </c>
      <c r="F184" s="832" t="s">
        <v>3322</v>
      </c>
      <c r="G184" s="832" t="s">
        <v>3323</v>
      </c>
      <c r="H184" s="849">
        <v>4</v>
      </c>
      <c r="I184" s="849">
        <v>148</v>
      </c>
      <c r="J184" s="832">
        <v>1</v>
      </c>
      <c r="K184" s="832">
        <v>37</v>
      </c>
      <c r="L184" s="849">
        <v>3</v>
      </c>
      <c r="M184" s="849">
        <v>111</v>
      </c>
      <c r="N184" s="832">
        <v>0.75</v>
      </c>
      <c r="O184" s="832">
        <v>37</v>
      </c>
      <c r="P184" s="849">
        <v>3</v>
      </c>
      <c r="Q184" s="849">
        <v>114</v>
      </c>
      <c r="R184" s="837">
        <v>0.77027027027027029</v>
      </c>
      <c r="S184" s="850">
        <v>38</v>
      </c>
    </row>
    <row r="185" spans="1:19" ht="14.4" customHeight="1" x14ac:dyDescent="0.3">
      <c r="A185" s="831" t="s">
        <v>3305</v>
      </c>
      <c r="B185" s="832" t="s">
        <v>3306</v>
      </c>
      <c r="C185" s="832" t="s">
        <v>604</v>
      </c>
      <c r="D185" s="832" t="s">
        <v>1204</v>
      </c>
      <c r="E185" s="832" t="s">
        <v>3287</v>
      </c>
      <c r="F185" s="832" t="s">
        <v>3326</v>
      </c>
      <c r="G185" s="832" t="s">
        <v>3327</v>
      </c>
      <c r="H185" s="849"/>
      <c r="I185" s="849"/>
      <c r="J185" s="832"/>
      <c r="K185" s="832"/>
      <c r="L185" s="849"/>
      <c r="M185" s="849"/>
      <c r="N185" s="832"/>
      <c r="O185" s="832"/>
      <c r="P185" s="849">
        <v>1</v>
      </c>
      <c r="Q185" s="849">
        <v>5</v>
      </c>
      <c r="R185" s="837"/>
      <c r="S185" s="850">
        <v>5</v>
      </c>
    </row>
    <row r="186" spans="1:19" ht="14.4" customHeight="1" x14ac:dyDescent="0.3">
      <c r="A186" s="831" t="s">
        <v>3305</v>
      </c>
      <c r="B186" s="832" t="s">
        <v>3306</v>
      </c>
      <c r="C186" s="832" t="s">
        <v>604</v>
      </c>
      <c r="D186" s="832" t="s">
        <v>1204</v>
      </c>
      <c r="E186" s="832" t="s">
        <v>3287</v>
      </c>
      <c r="F186" s="832" t="s">
        <v>3328</v>
      </c>
      <c r="G186" s="832" t="s">
        <v>3329</v>
      </c>
      <c r="H186" s="849"/>
      <c r="I186" s="849"/>
      <c r="J186" s="832"/>
      <c r="K186" s="832"/>
      <c r="L186" s="849"/>
      <c r="M186" s="849"/>
      <c r="N186" s="832"/>
      <c r="O186" s="832"/>
      <c r="P186" s="849">
        <v>1</v>
      </c>
      <c r="Q186" s="849">
        <v>242</v>
      </c>
      <c r="R186" s="837"/>
      <c r="S186" s="850">
        <v>242</v>
      </c>
    </row>
    <row r="187" spans="1:19" ht="14.4" customHeight="1" x14ac:dyDescent="0.3">
      <c r="A187" s="831" t="s">
        <v>3305</v>
      </c>
      <c r="B187" s="832" t="s">
        <v>3306</v>
      </c>
      <c r="C187" s="832" t="s">
        <v>604</v>
      </c>
      <c r="D187" s="832" t="s">
        <v>1204</v>
      </c>
      <c r="E187" s="832" t="s">
        <v>3287</v>
      </c>
      <c r="F187" s="832" t="s">
        <v>3330</v>
      </c>
      <c r="G187" s="832" t="s">
        <v>3331</v>
      </c>
      <c r="H187" s="849">
        <v>1</v>
      </c>
      <c r="I187" s="849">
        <v>309</v>
      </c>
      <c r="J187" s="832">
        <v>1</v>
      </c>
      <c r="K187" s="832">
        <v>309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3305</v>
      </c>
      <c r="B188" s="832" t="s">
        <v>3306</v>
      </c>
      <c r="C188" s="832" t="s">
        <v>604</v>
      </c>
      <c r="D188" s="832" t="s">
        <v>1204</v>
      </c>
      <c r="E188" s="832" t="s">
        <v>3287</v>
      </c>
      <c r="F188" s="832" t="s">
        <v>3332</v>
      </c>
      <c r="G188" s="832" t="s">
        <v>3333</v>
      </c>
      <c r="H188" s="849">
        <v>2</v>
      </c>
      <c r="I188" s="849">
        <v>198</v>
      </c>
      <c r="J188" s="832">
        <v>1</v>
      </c>
      <c r="K188" s="832">
        <v>99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" customHeight="1" x14ac:dyDescent="0.3">
      <c r="A189" s="831" t="s">
        <v>3305</v>
      </c>
      <c r="B189" s="832" t="s">
        <v>3306</v>
      </c>
      <c r="C189" s="832" t="s">
        <v>604</v>
      </c>
      <c r="D189" s="832" t="s">
        <v>1204</v>
      </c>
      <c r="E189" s="832" t="s">
        <v>3287</v>
      </c>
      <c r="F189" s="832" t="s">
        <v>3288</v>
      </c>
      <c r="G189" s="832" t="s">
        <v>3289</v>
      </c>
      <c r="H189" s="849">
        <v>1</v>
      </c>
      <c r="I189" s="849">
        <v>97</v>
      </c>
      <c r="J189" s="832">
        <v>1</v>
      </c>
      <c r="K189" s="832">
        <v>97</v>
      </c>
      <c r="L189" s="849">
        <v>2</v>
      </c>
      <c r="M189" s="849">
        <v>162</v>
      </c>
      <c r="N189" s="832">
        <v>1.6701030927835052</v>
      </c>
      <c r="O189" s="832">
        <v>81</v>
      </c>
      <c r="P189" s="849">
        <v>1</v>
      </c>
      <c r="Q189" s="849">
        <v>81</v>
      </c>
      <c r="R189" s="837">
        <v>0.83505154639175261</v>
      </c>
      <c r="S189" s="850">
        <v>81</v>
      </c>
    </row>
    <row r="190" spans="1:19" ht="14.4" customHeight="1" x14ac:dyDescent="0.3">
      <c r="A190" s="831" t="s">
        <v>3305</v>
      </c>
      <c r="B190" s="832" t="s">
        <v>3306</v>
      </c>
      <c r="C190" s="832" t="s">
        <v>604</v>
      </c>
      <c r="D190" s="832" t="s">
        <v>1204</v>
      </c>
      <c r="E190" s="832" t="s">
        <v>3287</v>
      </c>
      <c r="F190" s="832" t="s">
        <v>3290</v>
      </c>
      <c r="G190" s="832" t="s">
        <v>3291</v>
      </c>
      <c r="H190" s="849">
        <v>189</v>
      </c>
      <c r="I190" s="849">
        <v>47439</v>
      </c>
      <c r="J190" s="832">
        <v>1</v>
      </c>
      <c r="K190" s="832">
        <v>251</v>
      </c>
      <c r="L190" s="849">
        <v>149</v>
      </c>
      <c r="M190" s="849">
        <v>37548</v>
      </c>
      <c r="N190" s="832">
        <v>0.79150066401062413</v>
      </c>
      <c r="O190" s="832">
        <v>252</v>
      </c>
      <c r="P190" s="849">
        <v>141</v>
      </c>
      <c r="Q190" s="849">
        <v>35814</v>
      </c>
      <c r="R190" s="837">
        <v>0.75494846012774297</v>
      </c>
      <c r="S190" s="850">
        <v>254</v>
      </c>
    </row>
    <row r="191" spans="1:19" ht="14.4" customHeight="1" x14ac:dyDescent="0.3">
      <c r="A191" s="831" t="s">
        <v>3305</v>
      </c>
      <c r="B191" s="832" t="s">
        <v>3306</v>
      </c>
      <c r="C191" s="832" t="s">
        <v>604</v>
      </c>
      <c r="D191" s="832" t="s">
        <v>1204</v>
      </c>
      <c r="E191" s="832" t="s">
        <v>3287</v>
      </c>
      <c r="F191" s="832" t="s">
        <v>3336</v>
      </c>
      <c r="G191" s="832" t="s">
        <v>3337</v>
      </c>
      <c r="H191" s="849">
        <v>207</v>
      </c>
      <c r="I191" s="849">
        <v>26082</v>
      </c>
      <c r="J191" s="832">
        <v>1</v>
      </c>
      <c r="K191" s="832">
        <v>126</v>
      </c>
      <c r="L191" s="849">
        <v>208</v>
      </c>
      <c r="M191" s="849">
        <v>26416</v>
      </c>
      <c r="N191" s="832">
        <v>1.0128057664289549</v>
      </c>
      <c r="O191" s="832">
        <v>127</v>
      </c>
      <c r="P191" s="849">
        <v>253</v>
      </c>
      <c r="Q191" s="849">
        <v>31878</v>
      </c>
      <c r="R191" s="837">
        <v>1.2222222222222223</v>
      </c>
      <c r="S191" s="850">
        <v>126</v>
      </c>
    </row>
    <row r="192" spans="1:19" ht="14.4" customHeight="1" x14ac:dyDescent="0.3">
      <c r="A192" s="831" t="s">
        <v>3305</v>
      </c>
      <c r="B192" s="832" t="s">
        <v>3306</v>
      </c>
      <c r="C192" s="832" t="s">
        <v>604</v>
      </c>
      <c r="D192" s="832" t="s">
        <v>1204</v>
      </c>
      <c r="E192" s="832" t="s">
        <v>3287</v>
      </c>
      <c r="F192" s="832" t="s">
        <v>3299</v>
      </c>
      <c r="G192" s="832" t="s">
        <v>3300</v>
      </c>
      <c r="H192" s="849">
        <v>1</v>
      </c>
      <c r="I192" s="849">
        <v>1310</v>
      </c>
      <c r="J192" s="832">
        <v>1</v>
      </c>
      <c r="K192" s="832">
        <v>1310</v>
      </c>
      <c r="L192" s="849"/>
      <c r="M192" s="849"/>
      <c r="N192" s="832"/>
      <c r="O192" s="832"/>
      <c r="P192" s="849"/>
      <c r="Q192" s="849"/>
      <c r="R192" s="837"/>
      <c r="S192" s="850"/>
    </row>
    <row r="193" spans="1:19" ht="14.4" customHeight="1" x14ac:dyDescent="0.3">
      <c r="A193" s="831" t="s">
        <v>3305</v>
      </c>
      <c r="B193" s="832" t="s">
        <v>3306</v>
      </c>
      <c r="C193" s="832" t="s">
        <v>604</v>
      </c>
      <c r="D193" s="832" t="s">
        <v>1204</v>
      </c>
      <c r="E193" s="832" t="s">
        <v>3287</v>
      </c>
      <c r="F193" s="832" t="s">
        <v>3292</v>
      </c>
      <c r="G193" s="832" t="s">
        <v>3293</v>
      </c>
      <c r="H193" s="849">
        <v>110</v>
      </c>
      <c r="I193" s="849">
        <v>17930</v>
      </c>
      <c r="J193" s="832">
        <v>1</v>
      </c>
      <c r="K193" s="832">
        <v>163</v>
      </c>
      <c r="L193" s="849">
        <v>141</v>
      </c>
      <c r="M193" s="849">
        <v>23124</v>
      </c>
      <c r="N193" s="832">
        <v>1.2896820970440603</v>
      </c>
      <c r="O193" s="832">
        <v>164</v>
      </c>
      <c r="P193" s="849">
        <v>138</v>
      </c>
      <c r="Q193" s="849">
        <v>22770</v>
      </c>
      <c r="R193" s="837">
        <v>1.2699386503067485</v>
      </c>
      <c r="S193" s="850">
        <v>165</v>
      </c>
    </row>
    <row r="194" spans="1:19" ht="14.4" customHeight="1" x14ac:dyDescent="0.3">
      <c r="A194" s="831" t="s">
        <v>3305</v>
      </c>
      <c r="B194" s="832" t="s">
        <v>3306</v>
      </c>
      <c r="C194" s="832" t="s">
        <v>604</v>
      </c>
      <c r="D194" s="832" t="s">
        <v>1204</v>
      </c>
      <c r="E194" s="832" t="s">
        <v>3287</v>
      </c>
      <c r="F194" s="832" t="s">
        <v>3340</v>
      </c>
      <c r="G194" s="832" t="s">
        <v>3341</v>
      </c>
      <c r="H194" s="849">
        <v>366</v>
      </c>
      <c r="I194" s="849">
        <v>12200</v>
      </c>
      <c r="J194" s="832">
        <v>1</v>
      </c>
      <c r="K194" s="832">
        <v>33.333333333333336</v>
      </c>
      <c r="L194" s="849">
        <v>333</v>
      </c>
      <c r="M194" s="849">
        <v>11100.01</v>
      </c>
      <c r="N194" s="832">
        <v>0.90983688524590167</v>
      </c>
      <c r="O194" s="832">
        <v>33.333363363363361</v>
      </c>
      <c r="P194" s="849">
        <v>372</v>
      </c>
      <c r="Q194" s="849">
        <v>12400</v>
      </c>
      <c r="R194" s="837">
        <v>1.0163934426229508</v>
      </c>
      <c r="S194" s="850">
        <v>33.333333333333336</v>
      </c>
    </row>
    <row r="195" spans="1:19" ht="14.4" customHeight="1" x14ac:dyDescent="0.3">
      <c r="A195" s="831" t="s">
        <v>3305</v>
      </c>
      <c r="B195" s="832" t="s">
        <v>3306</v>
      </c>
      <c r="C195" s="832" t="s">
        <v>604</v>
      </c>
      <c r="D195" s="832" t="s">
        <v>1204</v>
      </c>
      <c r="E195" s="832" t="s">
        <v>3287</v>
      </c>
      <c r="F195" s="832" t="s">
        <v>3344</v>
      </c>
      <c r="G195" s="832" t="s">
        <v>3345</v>
      </c>
      <c r="H195" s="849">
        <v>1</v>
      </c>
      <c r="I195" s="849">
        <v>37</v>
      </c>
      <c r="J195" s="832">
        <v>1</v>
      </c>
      <c r="K195" s="832">
        <v>37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3305</v>
      </c>
      <c r="B196" s="832" t="s">
        <v>3306</v>
      </c>
      <c r="C196" s="832" t="s">
        <v>604</v>
      </c>
      <c r="D196" s="832" t="s">
        <v>1204</v>
      </c>
      <c r="E196" s="832" t="s">
        <v>3287</v>
      </c>
      <c r="F196" s="832" t="s">
        <v>3294</v>
      </c>
      <c r="G196" s="832" t="s">
        <v>3295</v>
      </c>
      <c r="H196" s="849">
        <v>109</v>
      </c>
      <c r="I196" s="849">
        <v>9374</v>
      </c>
      <c r="J196" s="832">
        <v>1</v>
      </c>
      <c r="K196" s="832">
        <v>86</v>
      </c>
      <c r="L196" s="849">
        <v>142</v>
      </c>
      <c r="M196" s="849">
        <v>12212</v>
      </c>
      <c r="N196" s="832">
        <v>1.3027522935779816</v>
      </c>
      <c r="O196" s="832">
        <v>86</v>
      </c>
      <c r="P196" s="849">
        <v>141</v>
      </c>
      <c r="Q196" s="849">
        <v>12267</v>
      </c>
      <c r="R196" s="837">
        <v>1.3086195860891829</v>
      </c>
      <c r="S196" s="850">
        <v>87</v>
      </c>
    </row>
    <row r="197" spans="1:19" ht="14.4" customHeight="1" x14ac:dyDescent="0.3">
      <c r="A197" s="831" t="s">
        <v>3305</v>
      </c>
      <c r="B197" s="832" t="s">
        <v>3306</v>
      </c>
      <c r="C197" s="832" t="s">
        <v>604</v>
      </c>
      <c r="D197" s="832" t="s">
        <v>1204</v>
      </c>
      <c r="E197" s="832" t="s">
        <v>3287</v>
      </c>
      <c r="F197" s="832" t="s">
        <v>3356</v>
      </c>
      <c r="G197" s="832" t="s">
        <v>3357</v>
      </c>
      <c r="H197" s="849">
        <v>1</v>
      </c>
      <c r="I197" s="849">
        <v>395</v>
      </c>
      <c r="J197" s="832">
        <v>1</v>
      </c>
      <c r="K197" s="832">
        <v>395</v>
      </c>
      <c r="L197" s="849"/>
      <c r="M197" s="849"/>
      <c r="N197" s="832"/>
      <c r="O197" s="832"/>
      <c r="P197" s="849"/>
      <c r="Q197" s="849"/>
      <c r="R197" s="837"/>
      <c r="S197" s="850"/>
    </row>
    <row r="198" spans="1:19" ht="14.4" customHeight="1" x14ac:dyDescent="0.3">
      <c r="A198" s="831" t="s">
        <v>3305</v>
      </c>
      <c r="B198" s="832" t="s">
        <v>3306</v>
      </c>
      <c r="C198" s="832" t="s">
        <v>604</v>
      </c>
      <c r="D198" s="832" t="s">
        <v>1204</v>
      </c>
      <c r="E198" s="832" t="s">
        <v>3287</v>
      </c>
      <c r="F198" s="832" t="s">
        <v>3358</v>
      </c>
      <c r="G198" s="832" t="s">
        <v>3359</v>
      </c>
      <c r="H198" s="849">
        <v>2</v>
      </c>
      <c r="I198" s="849">
        <v>324</v>
      </c>
      <c r="J198" s="832">
        <v>1</v>
      </c>
      <c r="K198" s="832">
        <v>162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3305</v>
      </c>
      <c r="B199" s="832" t="s">
        <v>3306</v>
      </c>
      <c r="C199" s="832" t="s">
        <v>604</v>
      </c>
      <c r="D199" s="832" t="s">
        <v>1204</v>
      </c>
      <c r="E199" s="832" t="s">
        <v>3287</v>
      </c>
      <c r="F199" s="832" t="s">
        <v>3366</v>
      </c>
      <c r="G199" s="832" t="s">
        <v>3367</v>
      </c>
      <c r="H199" s="849"/>
      <c r="I199" s="849"/>
      <c r="J199" s="832"/>
      <c r="K199" s="832"/>
      <c r="L199" s="849"/>
      <c r="M199" s="849"/>
      <c r="N199" s="832"/>
      <c r="O199" s="832"/>
      <c r="P199" s="849">
        <v>2</v>
      </c>
      <c r="Q199" s="849">
        <v>250</v>
      </c>
      <c r="R199" s="837"/>
      <c r="S199" s="850">
        <v>125</v>
      </c>
    </row>
    <row r="200" spans="1:19" ht="14.4" customHeight="1" x14ac:dyDescent="0.3">
      <c r="A200" s="831" t="s">
        <v>3305</v>
      </c>
      <c r="B200" s="832" t="s">
        <v>3306</v>
      </c>
      <c r="C200" s="832" t="s">
        <v>604</v>
      </c>
      <c r="D200" s="832" t="s">
        <v>1204</v>
      </c>
      <c r="E200" s="832" t="s">
        <v>3287</v>
      </c>
      <c r="F200" s="832" t="s">
        <v>3374</v>
      </c>
      <c r="G200" s="832" t="s">
        <v>3375</v>
      </c>
      <c r="H200" s="849">
        <v>3</v>
      </c>
      <c r="I200" s="849">
        <v>957</v>
      </c>
      <c r="J200" s="832">
        <v>1</v>
      </c>
      <c r="K200" s="832">
        <v>319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3305</v>
      </c>
      <c r="B201" s="832" t="s">
        <v>3306</v>
      </c>
      <c r="C201" s="832" t="s">
        <v>604</v>
      </c>
      <c r="D201" s="832" t="s">
        <v>1204</v>
      </c>
      <c r="E201" s="832" t="s">
        <v>3287</v>
      </c>
      <c r="F201" s="832" t="s">
        <v>3378</v>
      </c>
      <c r="G201" s="832" t="s">
        <v>3379</v>
      </c>
      <c r="H201" s="849"/>
      <c r="I201" s="849"/>
      <c r="J201" s="832"/>
      <c r="K201" s="832"/>
      <c r="L201" s="849">
        <v>1</v>
      </c>
      <c r="M201" s="849">
        <v>749</v>
      </c>
      <c r="N201" s="832"/>
      <c r="O201" s="832">
        <v>749</v>
      </c>
      <c r="P201" s="849"/>
      <c r="Q201" s="849"/>
      <c r="R201" s="837"/>
      <c r="S201" s="850"/>
    </row>
    <row r="202" spans="1:19" ht="14.4" customHeight="1" x14ac:dyDescent="0.3">
      <c r="A202" s="831" t="s">
        <v>3305</v>
      </c>
      <c r="B202" s="832" t="s">
        <v>3306</v>
      </c>
      <c r="C202" s="832" t="s">
        <v>604</v>
      </c>
      <c r="D202" s="832" t="s">
        <v>1204</v>
      </c>
      <c r="E202" s="832" t="s">
        <v>3287</v>
      </c>
      <c r="F202" s="832" t="s">
        <v>3380</v>
      </c>
      <c r="G202" s="832" t="s">
        <v>3381</v>
      </c>
      <c r="H202" s="849">
        <v>1</v>
      </c>
      <c r="I202" s="849">
        <v>86</v>
      </c>
      <c r="J202" s="832">
        <v>1</v>
      </c>
      <c r="K202" s="832">
        <v>86</v>
      </c>
      <c r="L202" s="849">
        <v>1</v>
      </c>
      <c r="M202" s="849">
        <v>87</v>
      </c>
      <c r="N202" s="832">
        <v>1.0116279069767442</v>
      </c>
      <c r="O202" s="832">
        <v>87</v>
      </c>
      <c r="P202" s="849">
        <v>1</v>
      </c>
      <c r="Q202" s="849">
        <v>87</v>
      </c>
      <c r="R202" s="837">
        <v>1.0116279069767442</v>
      </c>
      <c r="S202" s="850">
        <v>87</v>
      </c>
    </row>
    <row r="203" spans="1:19" ht="14.4" customHeight="1" x14ac:dyDescent="0.3">
      <c r="A203" s="831" t="s">
        <v>3305</v>
      </c>
      <c r="B203" s="832" t="s">
        <v>3306</v>
      </c>
      <c r="C203" s="832" t="s">
        <v>604</v>
      </c>
      <c r="D203" s="832" t="s">
        <v>1205</v>
      </c>
      <c r="E203" s="832" t="s">
        <v>3296</v>
      </c>
      <c r="F203" s="832" t="s">
        <v>3297</v>
      </c>
      <c r="G203" s="832" t="s">
        <v>3298</v>
      </c>
      <c r="H203" s="849">
        <v>2.4500000000000002</v>
      </c>
      <c r="I203" s="849">
        <v>369.95</v>
      </c>
      <c r="J203" s="832">
        <v>1</v>
      </c>
      <c r="K203" s="832">
        <v>150.99999999999997</v>
      </c>
      <c r="L203" s="849">
        <v>2.4499999999999997</v>
      </c>
      <c r="M203" s="849">
        <v>170.51999999999998</v>
      </c>
      <c r="N203" s="832">
        <v>0.46092715231788078</v>
      </c>
      <c r="O203" s="832">
        <v>69.599999999999994</v>
      </c>
      <c r="P203" s="849">
        <v>2</v>
      </c>
      <c r="Q203" s="849">
        <v>139.20000000000002</v>
      </c>
      <c r="R203" s="837">
        <v>0.37626706311663743</v>
      </c>
      <c r="S203" s="850">
        <v>69.600000000000009</v>
      </c>
    </row>
    <row r="204" spans="1:19" ht="14.4" customHeight="1" x14ac:dyDescent="0.3">
      <c r="A204" s="831" t="s">
        <v>3305</v>
      </c>
      <c r="B204" s="832" t="s">
        <v>3306</v>
      </c>
      <c r="C204" s="832" t="s">
        <v>604</v>
      </c>
      <c r="D204" s="832" t="s">
        <v>1205</v>
      </c>
      <c r="E204" s="832" t="s">
        <v>3296</v>
      </c>
      <c r="F204" s="832" t="s">
        <v>3309</v>
      </c>
      <c r="G204" s="832" t="s">
        <v>634</v>
      </c>
      <c r="H204" s="849">
        <v>47</v>
      </c>
      <c r="I204" s="849">
        <v>789.59999999999991</v>
      </c>
      <c r="J204" s="832">
        <v>1</v>
      </c>
      <c r="K204" s="832">
        <v>16.799999999999997</v>
      </c>
      <c r="L204" s="849">
        <v>48</v>
      </c>
      <c r="M204" s="849">
        <v>806.4</v>
      </c>
      <c r="N204" s="832">
        <v>1.021276595744681</v>
      </c>
      <c r="O204" s="832">
        <v>16.8</v>
      </c>
      <c r="P204" s="849">
        <v>40</v>
      </c>
      <c r="Q204" s="849">
        <v>672</v>
      </c>
      <c r="R204" s="837">
        <v>0.85106382978723416</v>
      </c>
      <c r="S204" s="850">
        <v>16.8</v>
      </c>
    </row>
    <row r="205" spans="1:19" ht="14.4" customHeight="1" x14ac:dyDescent="0.3">
      <c r="A205" s="831" t="s">
        <v>3305</v>
      </c>
      <c r="B205" s="832" t="s">
        <v>3306</v>
      </c>
      <c r="C205" s="832" t="s">
        <v>604</v>
      </c>
      <c r="D205" s="832" t="s">
        <v>1205</v>
      </c>
      <c r="E205" s="832" t="s">
        <v>3296</v>
      </c>
      <c r="F205" s="832" t="s">
        <v>3310</v>
      </c>
      <c r="G205" s="832" t="s">
        <v>3311</v>
      </c>
      <c r="H205" s="849">
        <v>0.4</v>
      </c>
      <c r="I205" s="849">
        <v>84.02</v>
      </c>
      <c r="J205" s="832">
        <v>1</v>
      </c>
      <c r="K205" s="832">
        <v>210.04999999999998</v>
      </c>
      <c r="L205" s="849">
        <v>0.2</v>
      </c>
      <c r="M205" s="849">
        <v>42.01</v>
      </c>
      <c r="N205" s="832">
        <v>0.5</v>
      </c>
      <c r="O205" s="832">
        <v>210.04999999999998</v>
      </c>
      <c r="P205" s="849"/>
      <c r="Q205" s="849"/>
      <c r="R205" s="837"/>
      <c r="S205" s="850"/>
    </row>
    <row r="206" spans="1:19" ht="14.4" customHeight="1" x14ac:dyDescent="0.3">
      <c r="A206" s="831" t="s">
        <v>3305</v>
      </c>
      <c r="B206" s="832" t="s">
        <v>3306</v>
      </c>
      <c r="C206" s="832" t="s">
        <v>604</v>
      </c>
      <c r="D206" s="832" t="s">
        <v>1205</v>
      </c>
      <c r="E206" s="832" t="s">
        <v>3287</v>
      </c>
      <c r="F206" s="832" t="s">
        <v>3322</v>
      </c>
      <c r="G206" s="832" t="s">
        <v>3323</v>
      </c>
      <c r="H206" s="849">
        <v>42</v>
      </c>
      <c r="I206" s="849">
        <v>1554</v>
      </c>
      <c r="J206" s="832">
        <v>1</v>
      </c>
      <c r="K206" s="832">
        <v>37</v>
      </c>
      <c r="L206" s="849">
        <v>18</v>
      </c>
      <c r="M206" s="849">
        <v>666</v>
      </c>
      <c r="N206" s="832">
        <v>0.42857142857142855</v>
      </c>
      <c r="O206" s="832">
        <v>37</v>
      </c>
      <c r="P206" s="849">
        <v>16</v>
      </c>
      <c r="Q206" s="849">
        <v>608</v>
      </c>
      <c r="R206" s="837">
        <v>0.39124839124839123</v>
      </c>
      <c r="S206" s="850">
        <v>38</v>
      </c>
    </row>
    <row r="207" spans="1:19" ht="14.4" customHeight="1" x14ac:dyDescent="0.3">
      <c r="A207" s="831" t="s">
        <v>3305</v>
      </c>
      <c r="B207" s="832" t="s">
        <v>3306</v>
      </c>
      <c r="C207" s="832" t="s">
        <v>604</v>
      </c>
      <c r="D207" s="832" t="s">
        <v>1205</v>
      </c>
      <c r="E207" s="832" t="s">
        <v>3287</v>
      </c>
      <c r="F207" s="832" t="s">
        <v>3326</v>
      </c>
      <c r="G207" s="832" t="s">
        <v>3327</v>
      </c>
      <c r="H207" s="849">
        <v>1</v>
      </c>
      <c r="I207" s="849">
        <v>5</v>
      </c>
      <c r="J207" s="832">
        <v>1</v>
      </c>
      <c r="K207" s="832">
        <v>5</v>
      </c>
      <c r="L207" s="849"/>
      <c r="M207" s="849"/>
      <c r="N207" s="832"/>
      <c r="O207" s="832"/>
      <c r="P207" s="849">
        <v>1</v>
      </c>
      <c r="Q207" s="849">
        <v>5</v>
      </c>
      <c r="R207" s="837">
        <v>1</v>
      </c>
      <c r="S207" s="850">
        <v>5</v>
      </c>
    </row>
    <row r="208" spans="1:19" ht="14.4" customHeight="1" x14ac:dyDescent="0.3">
      <c r="A208" s="831" t="s">
        <v>3305</v>
      </c>
      <c r="B208" s="832" t="s">
        <v>3306</v>
      </c>
      <c r="C208" s="832" t="s">
        <v>604</v>
      </c>
      <c r="D208" s="832" t="s">
        <v>1205</v>
      </c>
      <c r="E208" s="832" t="s">
        <v>3287</v>
      </c>
      <c r="F208" s="832" t="s">
        <v>3290</v>
      </c>
      <c r="G208" s="832" t="s">
        <v>3291</v>
      </c>
      <c r="H208" s="849">
        <v>61</v>
      </c>
      <c r="I208" s="849">
        <v>15311</v>
      </c>
      <c r="J208" s="832">
        <v>1</v>
      </c>
      <c r="K208" s="832">
        <v>251</v>
      </c>
      <c r="L208" s="849">
        <v>65</v>
      </c>
      <c r="M208" s="849">
        <v>16380</v>
      </c>
      <c r="N208" s="832">
        <v>1.0698190843184638</v>
      </c>
      <c r="O208" s="832">
        <v>252</v>
      </c>
      <c r="P208" s="849">
        <v>55</v>
      </c>
      <c r="Q208" s="849">
        <v>13970</v>
      </c>
      <c r="R208" s="837">
        <v>0.91241591012997192</v>
      </c>
      <c r="S208" s="850">
        <v>254</v>
      </c>
    </row>
    <row r="209" spans="1:19" ht="14.4" customHeight="1" x14ac:dyDescent="0.3">
      <c r="A209" s="831" t="s">
        <v>3305</v>
      </c>
      <c r="B209" s="832" t="s">
        <v>3306</v>
      </c>
      <c r="C209" s="832" t="s">
        <v>604</v>
      </c>
      <c r="D209" s="832" t="s">
        <v>1205</v>
      </c>
      <c r="E209" s="832" t="s">
        <v>3287</v>
      </c>
      <c r="F209" s="832" t="s">
        <v>3336</v>
      </c>
      <c r="G209" s="832" t="s">
        <v>3337</v>
      </c>
      <c r="H209" s="849">
        <v>197</v>
      </c>
      <c r="I209" s="849">
        <v>24822</v>
      </c>
      <c r="J209" s="832">
        <v>1</v>
      </c>
      <c r="K209" s="832">
        <v>126</v>
      </c>
      <c r="L209" s="849">
        <v>186</v>
      </c>
      <c r="M209" s="849">
        <v>23622</v>
      </c>
      <c r="N209" s="832">
        <v>0.95165578921924099</v>
      </c>
      <c r="O209" s="832">
        <v>127</v>
      </c>
      <c r="P209" s="849">
        <v>148</v>
      </c>
      <c r="Q209" s="849">
        <v>18648</v>
      </c>
      <c r="R209" s="837">
        <v>0.75126903553299496</v>
      </c>
      <c r="S209" s="850">
        <v>126</v>
      </c>
    </row>
    <row r="210" spans="1:19" ht="14.4" customHeight="1" x14ac:dyDescent="0.3">
      <c r="A210" s="831" t="s">
        <v>3305</v>
      </c>
      <c r="B210" s="832" t="s">
        <v>3306</v>
      </c>
      <c r="C210" s="832" t="s">
        <v>604</v>
      </c>
      <c r="D210" s="832" t="s">
        <v>1205</v>
      </c>
      <c r="E210" s="832" t="s">
        <v>3287</v>
      </c>
      <c r="F210" s="832" t="s">
        <v>3292</v>
      </c>
      <c r="G210" s="832" t="s">
        <v>3293</v>
      </c>
      <c r="H210" s="849">
        <v>88</v>
      </c>
      <c r="I210" s="849">
        <v>14344</v>
      </c>
      <c r="J210" s="832">
        <v>1</v>
      </c>
      <c r="K210" s="832">
        <v>163</v>
      </c>
      <c r="L210" s="849">
        <v>71</v>
      </c>
      <c r="M210" s="849">
        <v>11644</v>
      </c>
      <c r="N210" s="832">
        <v>0.81176798661461236</v>
      </c>
      <c r="O210" s="832">
        <v>164</v>
      </c>
      <c r="P210" s="849">
        <v>58</v>
      </c>
      <c r="Q210" s="849">
        <v>9570</v>
      </c>
      <c r="R210" s="837">
        <v>0.66717791411042948</v>
      </c>
      <c r="S210" s="850">
        <v>165</v>
      </c>
    </row>
    <row r="211" spans="1:19" ht="14.4" customHeight="1" x14ac:dyDescent="0.3">
      <c r="A211" s="831" t="s">
        <v>3305</v>
      </c>
      <c r="B211" s="832" t="s">
        <v>3306</v>
      </c>
      <c r="C211" s="832" t="s">
        <v>604</v>
      </c>
      <c r="D211" s="832" t="s">
        <v>1205</v>
      </c>
      <c r="E211" s="832" t="s">
        <v>3287</v>
      </c>
      <c r="F211" s="832" t="s">
        <v>3340</v>
      </c>
      <c r="G211" s="832" t="s">
        <v>3341</v>
      </c>
      <c r="H211" s="849">
        <v>245</v>
      </c>
      <c r="I211" s="849">
        <v>8166.66</v>
      </c>
      <c r="J211" s="832">
        <v>1</v>
      </c>
      <c r="K211" s="832">
        <v>33.333306122448981</v>
      </c>
      <c r="L211" s="849">
        <v>243</v>
      </c>
      <c r="M211" s="849">
        <v>8100.01</v>
      </c>
      <c r="N211" s="832">
        <v>0.99183876884797462</v>
      </c>
      <c r="O211" s="832">
        <v>33.333374485596707</v>
      </c>
      <c r="P211" s="849">
        <v>198</v>
      </c>
      <c r="Q211" s="849">
        <v>6600</v>
      </c>
      <c r="R211" s="837">
        <v>0.80816392503177559</v>
      </c>
      <c r="S211" s="850">
        <v>33.333333333333336</v>
      </c>
    </row>
    <row r="212" spans="1:19" ht="14.4" customHeight="1" x14ac:dyDescent="0.3">
      <c r="A212" s="831" t="s">
        <v>3305</v>
      </c>
      <c r="B212" s="832" t="s">
        <v>3306</v>
      </c>
      <c r="C212" s="832" t="s">
        <v>604</v>
      </c>
      <c r="D212" s="832" t="s">
        <v>1205</v>
      </c>
      <c r="E212" s="832" t="s">
        <v>3287</v>
      </c>
      <c r="F212" s="832" t="s">
        <v>3294</v>
      </c>
      <c r="G212" s="832" t="s">
        <v>3295</v>
      </c>
      <c r="H212" s="849">
        <v>52</v>
      </c>
      <c r="I212" s="849">
        <v>4472</v>
      </c>
      <c r="J212" s="832">
        <v>1</v>
      </c>
      <c r="K212" s="832">
        <v>86</v>
      </c>
      <c r="L212" s="849">
        <v>55</v>
      </c>
      <c r="M212" s="849">
        <v>4730</v>
      </c>
      <c r="N212" s="832">
        <v>1.0576923076923077</v>
      </c>
      <c r="O212" s="832">
        <v>86</v>
      </c>
      <c r="P212" s="849">
        <v>48</v>
      </c>
      <c r="Q212" s="849">
        <v>4176</v>
      </c>
      <c r="R212" s="837">
        <v>0.9338103756708408</v>
      </c>
      <c r="S212" s="850">
        <v>87</v>
      </c>
    </row>
    <row r="213" spans="1:19" ht="14.4" customHeight="1" x14ac:dyDescent="0.3">
      <c r="A213" s="831" t="s">
        <v>3305</v>
      </c>
      <c r="B213" s="832" t="s">
        <v>3306</v>
      </c>
      <c r="C213" s="832" t="s">
        <v>604</v>
      </c>
      <c r="D213" s="832" t="s">
        <v>1205</v>
      </c>
      <c r="E213" s="832" t="s">
        <v>3287</v>
      </c>
      <c r="F213" s="832" t="s">
        <v>3358</v>
      </c>
      <c r="G213" s="832" t="s">
        <v>3359</v>
      </c>
      <c r="H213" s="849">
        <v>1</v>
      </c>
      <c r="I213" s="849">
        <v>162</v>
      </c>
      <c r="J213" s="832">
        <v>1</v>
      </c>
      <c r="K213" s="832">
        <v>162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3305</v>
      </c>
      <c r="B214" s="832" t="s">
        <v>3306</v>
      </c>
      <c r="C214" s="832" t="s">
        <v>604</v>
      </c>
      <c r="D214" s="832" t="s">
        <v>1205</v>
      </c>
      <c r="E214" s="832" t="s">
        <v>3287</v>
      </c>
      <c r="F214" s="832" t="s">
        <v>3380</v>
      </c>
      <c r="G214" s="832" t="s">
        <v>3381</v>
      </c>
      <c r="H214" s="849">
        <v>4</v>
      </c>
      <c r="I214" s="849">
        <v>344</v>
      </c>
      <c r="J214" s="832">
        <v>1</v>
      </c>
      <c r="K214" s="832">
        <v>86</v>
      </c>
      <c r="L214" s="849">
        <v>2</v>
      </c>
      <c r="M214" s="849">
        <v>174</v>
      </c>
      <c r="N214" s="832">
        <v>0.5058139534883721</v>
      </c>
      <c r="O214" s="832">
        <v>87</v>
      </c>
      <c r="P214" s="849">
        <v>3</v>
      </c>
      <c r="Q214" s="849">
        <v>261</v>
      </c>
      <c r="R214" s="837">
        <v>0.75872093023255816</v>
      </c>
      <c r="S214" s="850">
        <v>87</v>
      </c>
    </row>
    <row r="215" spans="1:19" ht="14.4" customHeight="1" x14ac:dyDescent="0.3">
      <c r="A215" s="831" t="s">
        <v>3305</v>
      </c>
      <c r="B215" s="832" t="s">
        <v>3306</v>
      </c>
      <c r="C215" s="832" t="s">
        <v>604</v>
      </c>
      <c r="D215" s="832" t="s">
        <v>1206</v>
      </c>
      <c r="E215" s="832" t="s">
        <v>3296</v>
      </c>
      <c r="F215" s="832" t="s">
        <v>3297</v>
      </c>
      <c r="G215" s="832" t="s">
        <v>3298</v>
      </c>
      <c r="H215" s="849"/>
      <c r="I215" s="849"/>
      <c r="J215" s="832"/>
      <c r="K215" s="832"/>
      <c r="L215" s="849">
        <v>0.05</v>
      </c>
      <c r="M215" s="849">
        <v>3.48</v>
      </c>
      <c r="N215" s="832"/>
      <c r="O215" s="832">
        <v>69.599999999999994</v>
      </c>
      <c r="P215" s="849">
        <v>0.15000000000000002</v>
      </c>
      <c r="Q215" s="849">
        <v>10.44</v>
      </c>
      <c r="R215" s="837"/>
      <c r="S215" s="850">
        <v>69.59999999999998</v>
      </c>
    </row>
    <row r="216" spans="1:19" ht="14.4" customHeight="1" x14ac:dyDescent="0.3">
      <c r="A216" s="831" t="s">
        <v>3305</v>
      </c>
      <c r="B216" s="832" t="s">
        <v>3306</v>
      </c>
      <c r="C216" s="832" t="s">
        <v>604</v>
      </c>
      <c r="D216" s="832" t="s">
        <v>1206</v>
      </c>
      <c r="E216" s="832" t="s">
        <v>3296</v>
      </c>
      <c r="F216" s="832" t="s">
        <v>3309</v>
      </c>
      <c r="G216" s="832" t="s">
        <v>634</v>
      </c>
      <c r="H216" s="849"/>
      <c r="I216" s="849"/>
      <c r="J216" s="832"/>
      <c r="K216" s="832"/>
      <c r="L216" s="849">
        <v>1</v>
      </c>
      <c r="M216" s="849">
        <v>16.8</v>
      </c>
      <c r="N216" s="832"/>
      <c r="O216" s="832">
        <v>16.8</v>
      </c>
      <c r="P216" s="849">
        <v>3</v>
      </c>
      <c r="Q216" s="849">
        <v>50.400000000000006</v>
      </c>
      <c r="R216" s="837"/>
      <c r="S216" s="850">
        <v>16.8</v>
      </c>
    </row>
    <row r="217" spans="1:19" ht="14.4" customHeight="1" x14ac:dyDescent="0.3">
      <c r="A217" s="831" t="s">
        <v>3305</v>
      </c>
      <c r="B217" s="832" t="s">
        <v>3306</v>
      </c>
      <c r="C217" s="832" t="s">
        <v>604</v>
      </c>
      <c r="D217" s="832" t="s">
        <v>1206</v>
      </c>
      <c r="E217" s="832" t="s">
        <v>3287</v>
      </c>
      <c r="F217" s="832" t="s">
        <v>3316</v>
      </c>
      <c r="G217" s="832" t="s">
        <v>3317</v>
      </c>
      <c r="H217" s="849">
        <v>54</v>
      </c>
      <c r="I217" s="849">
        <v>11070</v>
      </c>
      <c r="J217" s="832">
        <v>1</v>
      </c>
      <c r="K217" s="832">
        <v>205</v>
      </c>
      <c r="L217" s="849">
        <v>17</v>
      </c>
      <c r="M217" s="849">
        <v>3502</v>
      </c>
      <c r="N217" s="832">
        <v>0.31635049683830174</v>
      </c>
      <c r="O217" s="832">
        <v>206</v>
      </c>
      <c r="P217" s="849">
        <v>13</v>
      </c>
      <c r="Q217" s="849">
        <v>2691</v>
      </c>
      <c r="R217" s="837">
        <v>0.24308943089430896</v>
      </c>
      <c r="S217" s="850">
        <v>207</v>
      </c>
    </row>
    <row r="218" spans="1:19" ht="14.4" customHeight="1" x14ac:dyDescent="0.3">
      <c r="A218" s="831" t="s">
        <v>3305</v>
      </c>
      <c r="B218" s="832" t="s">
        <v>3306</v>
      </c>
      <c r="C218" s="832" t="s">
        <v>604</v>
      </c>
      <c r="D218" s="832" t="s">
        <v>1206</v>
      </c>
      <c r="E218" s="832" t="s">
        <v>3287</v>
      </c>
      <c r="F218" s="832" t="s">
        <v>3318</v>
      </c>
      <c r="G218" s="832" t="s">
        <v>3319</v>
      </c>
      <c r="H218" s="849">
        <v>1</v>
      </c>
      <c r="I218" s="849">
        <v>83</v>
      </c>
      <c r="J218" s="832">
        <v>1</v>
      </c>
      <c r="K218" s="832">
        <v>83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3305</v>
      </c>
      <c r="B219" s="832" t="s">
        <v>3306</v>
      </c>
      <c r="C219" s="832" t="s">
        <v>604</v>
      </c>
      <c r="D219" s="832" t="s">
        <v>1206</v>
      </c>
      <c r="E219" s="832" t="s">
        <v>3287</v>
      </c>
      <c r="F219" s="832" t="s">
        <v>3320</v>
      </c>
      <c r="G219" s="832" t="s">
        <v>3321</v>
      </c>
      <c r="H219" s="849">
        <v>1</v>
      </c>
      <c r="I219" s="849">
        <v>106</v>
      </c>
      <c r="J219" s="832">
        <v>1</v>
      </c>
      <c r="K219" s="832">
        <v>106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" customHeight="1" x14ac:dyDescent="0.3">
      <c r="A220" s="831" t="s">
        <v>3305</v>
      </c>
      <c r="B220" s="832" t="s">
        <v>3306</v>
      </c>
      <c r="C220" s="832" t="s">
        <v>604</v>
      </c>
      <c r="D220" s="832" t="s">
        <v>1206</v>
      </c>
      <c r="E220" s="832" t="s">
        <v>3287</v>
      </c>
      <c r="F220" s="832" t="s">
        <v>3322</v>
      </c>
      <c r="G220" s="832" t="s">
        <v>3323</v>
      </c>
      <c r="H220" s="849">
        <v>7</v>
      </c>
      <c r="I220" s="849">
        <v>259</v>
      </c>
      <c r="J220" s="832">
        <v>1</v>
      </c>
      <c r="K220" s="832">
        <v>37</v>
      </c>
      <c r="L220" s="849">
        <v>8</v>
      </c>
      <c r="M220" s="849">
        <v>296</v>
      </c>
      <c r="N220" s="832">
        <v>1.1428571428571428</v>
      </c>
      <c r="O220" s="832">
        <v>37</v>
      </c>
      <c r="P220" s="849">
        <v>11</v>
      </c>
      <c r="Q220" s="849">
        <v>418</v>
      </c>
      <c r="R220" s="837">
        <v>1.613899613899614</v>
      </c>
      <c r="S220" s="850">
        <v>38</v>
      </c>
    </row>
    <row r="221" spans="1:19" ht="14.4" customHeight="1" x14ac:dyDescent="0.3">
      <c r="A221" s="831" t="s">
        <v>3305</v>
      </c>
      <c r="B221" s="832" t="s">
        <v>3306</v>
      </c>
      <c r="C221" s="832" t="s">
        <v>604</v>
      </c>
      <c r="D221" s="832" t="s">
        <v>1206</v>
      </c>
      <c r="E221" s="832" t="s">
        <v>3287</v>
      </c>
      <c r="F221" s="832" t="s">
        <v>3328</v>
      </c>
      <c r="G221" s="832" t="s">
        <v>3329</v>
      </c>
      <c r="H221" s="849">
        <v>1</v>
      </c>
      <c r="I221" s="849">
        <v>207</v>
      </c>
      <c r="J221" s="832">
        <v>1</v>
      </c>
      <c r="K221" s="832">
        <v>207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3305</v>
      </c>
      <c r="B222" s="832" t="s">
        <v>3306</v>
      </c>
      <c r="C222" s="832" t="s">
        <v>604</v>
      </c>
      <c r="D222" s="832" t="s">
        <v>1206</v>
      </c>
      <c r="E222" s="832" t="s">
        <v>3287</v>
      </c>
      <c r="F222" s="832" t="s">
        <v>3330</v>
      </c>
      <c r="G222" s="832" t="s">
        <v>3331</v>
      </c>
      <c r="H222" s="849"/>
      <c r="I222" s="849"/>
      <c r="J222" s="832"/>
      <c r="K222" s="832"/>
      <c r="L222" s="849"/>
      <c r="M222" s="849"/>
      <c r="N222" s="832"/>
      <c r="O222" s="832"/>
      <c r="P222" s="849">
        <v>2</v>
      </c>
      <c r="Q222" s="849">
        <v>768</v>
      </c>
      <c r="R222" s="837"/>
      <c r="S222" s="850">
        <v>384</v>
      </c>
    </row>
    <row r="223" spans="1:19" ht="14.4" customHeight="1" x14ac:dyDescent="0.3">
      <c r="A223" s="831" t="s">
        <v>3305</v>
      </c>
      <c r="B223" s="832" t="s">
        <v>3306</v>
      </c>
      <c r="C223" s="832" t="s">
        <v>604</v>
      </c>
      <c r="D223" s="832" t="s">
        <v>1206</v>
      </c>
      <c r="E223" s="832" t="s">
        <v>3287</v>
      </c>
      <c r="F223" s="832" t="s">
        <v>3332</v>
      </c>
      <c r="G223" s="832" t="s">
        <v>3333</v>
      </c>
      <c r="H223" s="849">
        <v>1</v>
      </c>
      <c r="I223" s="849">
        <v>99</v>
      </c>
      <c r="J223" s="832">
        <v>1</v>
      </c>
      <c r="K223" s="832">
        <v>99</v>
      </c>
      <c r="L223" s="849">
        <v>11</v>
      </c>
      <c r="M223" s="849">
        <v>1001</v>
      </c>
      <c r="N223" s="832">
        <v>10.111111111111111</v>
      </c>
      <c r="O223" s="832">
        <v>91</v>
      </c>
      <c r="P223" s="849">
        <v>5</v>
      </c>
      <c r="Q223" s="849">
        <v>455</v>
      </c>
      <c r="R223" s="837">
        <v>4.595959595959596</v>
      </c>
      <c r="S223" s="850">
        <v>91</v>
      </c>
    </row>
    <row r="224" spans="1:19" ht="14.4" customHeight="1" x14ac:dyDescent="0.3">
      <c r="A224" s="831" t="s">
        <v>3305</v>
      </c>
      <c r="B224" s="832" t="s">
        <v>3306</v>
      </c>
      <c r="C224" s="832" t="s">
        <v>604</v>
      </c>
      <c r="D224" s="832" t="s">
        <v>1206</v>
      </c>
      <c r="E224" s="832" t="s">
        <v>3287</v>
      </c>
      <c r="F224" s="832" t="s">
        <v>3334</v>
      </c>
      <c r="G224" s="832" t="s">
        <v>3335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436</v>
      </c>
      <c r="R224" s="837"/>
      <c r="S224" s="850">
        <v>436</v>
      </c>
    </row>
    <row r="225" spans="1:19" ht="14.4" customHeight="1" x14ac:dyDescent="0.3">
      <c r="A225" s="831" t="s">
        <v>3305</v>
      </c>
      <c r="B225" s="832" t="s">
        <v>3306</v>
      </c>
      <c r="C225" s="832" t="s">
        <v>604</v>
      </c>
      <c r="D225" s="832" t="s">
        <v>1206</v>
      </c>
      <c r="E225" s="832" t="s">
        <v>3287</v>
      </c>
      <c r="F225" s="832" t="s">
        <v>3290</v>
      </c>
      <c r="G225" s="832" t="s">
        <v>3291</v>
      </c>
      <c r="H225" s="849">
        <v>53</v>
      </c>
      <c r="I225" s="849">
        <v>13303</v>
      </c>
      <c r="J225" s="832">
        <v>1</v>
      </c>
      <c r="K225" s="832">
        <v>251</v>
      </c>
      <c r="L225" s="849">
        <v>23</v>
      </c>
      <c r="M225" s="849">
        <v>5796</v>
      </c>
      <c r="N225" s="832">
        <v>0.43569119747425394</v>
      </c>
      <c r="O225" s="832">
        <v>252</v>
      </c>
      <c r="P225" s="849">
        <v>31</v>
      </c>
      <c r="Q225" s="849">
        <v>7874</v>
      </c>
      <c r="R225" s="837">
        <v>0.59189656468465757</v>
      </c>
      <c r="S225" s="850">
        <v>254</v>
      </c>
    </row>
    <row r="226" spans="1:19" ht="14.4" customHeight="1" x14ac:dyDescent="0.3">
      <c r="A226" s="831" t="s">
        <v>3305</v>
      </c>
      <c r="B226" s="832" t="s">
        <v>3306</v>
      </c>
      <c r="C226" s="832" t="s">
        <v>604</v>
      </c>
      <c r="D226" s="832" t="s">
        <v>1206</v>
      </c>
      <c r="E226" s="832" t="s">
        <v>3287</v>
      </c>
      <c r="F226" s="832" t="s">
        <v>3336</v>
      </c>
      <c r="G226" s="832" t="s">
        <v>3337</v>
      </c>
      <c r="H226" s="849">
        <v>162</v>
      </c>
      <c r="I226" s="849">
        <v>20412</v>
      </c>
      <c r="J226" s="832">
        <v>1</v>
      </c>
      <c r="K226" s="832">
        <v>126</v>
      </c>
      <c r="L226" s="849">
        <v>135</v>
      </c>
      <c r="M226" s="849">
        <v>17145</v>
      </c>
      <c r="N226" s="832">
        <v>0.83994708994709</v>
      </c>
      <c r="O226" s="832">
        <v>127</v>
      </c>
      <c r="P226" s="849">
        <v>128</v>
      </c>
      <c r="Q226" s="849">
        <v>16128</v>
      </c>
      <c r="R226" s="837">
        <v>0.79012345679012341</v>
      </c>
      <c r="S226" s="850">
        <v>126</v>
      </c>
    </row>
    <row r="227" spans="1:19" ht="14.4" customHeight="1" x14ac:dyDescent="0.3">
      <c r="A227" s="831" t="s">
        <v>3305</v>
      </c>
      <c r="B227" s="832" t="s">
        <v>3306</v>
      </c>
      <c r="C227" s="832" t="s">
        <v>604</v>
      </c>
      <c r="D227" s="832" t="s">
        <v>1206</v>
      </c>
      <c r="E227" s="832" t="s">
        <v>3287</v>
      </c>
      <c r="F227" s="832" t="s">
        <v>3338</v>
      </c>
      <c r="G227" s="832" t="s">
        <v>3339</v>
      </c>
      <c r="H227" s="849"/>
      <c r="I227" s="849"/>
      <c r="J227" s="832"/>
      <c r="K227" s="832"/>
      <c r="L227" s="849">
        <v>13</v>
      </c>
      <c r="M227" s="849">
        <v>6903</v>
      </c>
      <c r="N227" s="832"/>
      <c r="O227" s="832">
        <v>531</v>
      </c>
      <c r="P227" s="849">
        <v>4</v>
      </c>
      <c r="Q227" s="849">
        <v>2144</v>
      </c>
      <c r="R227" s="837"/>
      <c r="S227" s="850">
        <v>536</v>
      </c>
    </row>
    <row r="228" spans="1:19" ht="14.4" customHeight="1" x14ac:dyDescent="0.3">
      <c r="A228" s="831" t="s">
        <v>3305</v>
      </c>
      <c r="B228" s="832" t="s">
        <v>3306</v>
      </c>
      <c r="C228" s="832" t="s">
        <v>604</v>
      </c>
      <c r="D228" s="832" t="s">
        <v>1206</v>
      </c>
      <c r="E228" s="832" t="s">
        <v>3287</v>
      </c>
      <c r="F228" s="832" t="s">
        <v>3292</v>
      </c>
      <c r="G228" s="832" t="s">
        <v>3293</v>
      </c>
      <c r="H228" s="849">
        <v>2</v>
      </c>
      <c r="I228" s="849">
        <v>326</v>
      </c>
      <c r="J228" s="832">
        <v>1</v>
      </c>
      <c r="K228" s="832">
        <v>163</v>
      </c>
      <c r="L228" s="849">
        <v>1</v>
      </c>
      <c r="M228" s="849">
        <v>164</v>
      </c>
      <c r="N228" s="832">
        <v>0.50306748466257667</v>
      </c>
      <c r="O228" s="832">
        <v>164</v>
      </c>
      <c r="P228" s="849">
        <v>1</v>
      </c>
      <c r="Q228" s="849">
        <v>165</v>
      </c>
      <c r="R228" s="837">
        <v>0.50613496932515334</v>
      </c>
      <c r="S228" s="850">
        <v>165</v>
      </c>
    </row>
    <row r="229" spans="1:19" ht="14.4" customHeight="1" x14ac:dyDescent="0.3">
      <c r="A229" s="831" t="s">
        <v>3305</v>
      </c>
      <c r="B229" s="832" t="s">
        <v>3306</v>
      </c>
      <c r="C229" s="832" t="s">
        <v>604</v>
      </c>
      <c r="D229" s="832" t="s">
        <v>1206</v>
      </c>
      <c r="E229" s="832" t="s">
        <v>3287</v>
      </c>
      <c r="F229" s="832" t="s">
        <v>3340</v>
      </c>
      <c r="G229" s="832" t="s">
        <v>3341</v>
      </c>
      <c r="H229" s="849">
        <v>35</v>
      </c>
      <c r="I229" s="849">
        <v>1166.6600000000001</v>
      </c>
      <c r="J229" s="832">
        <v>1</v>
      </c>
      <c r="K229" s="832">
        <v>33.33314285714286</v>
      </c>
      <c r="L229" s="849">
        <v>31</v>
      </c>
      <c r="M229" s="849">
        <v>1033.3300000000002</v>
      </c>
      <c r="N229" s="832">
        <v>0.88571648980851325</v>
      </c>
      <c r="O229" s="832">
        <v>33.333225806451615</v>
      </c>
      <c r="P229" s="849">
        <v>24</v>
      </c>
      <c r="Q229" s="849">
        <v>800</v>
      </c>
      <c r="R229" s="837">
        <v>0.6857182041040234</v>
      </c>
      <c r="S229" s="850">
        <v>33.333333333333336</v>
      </c>
    </row>
    <row r="230" spans="1:19" ht="14.4" customHeight="1" x14ac:dyDescent="0.3">
      <c r="A230" s="831" t="s">
        <v>3305</v>
      </c>
      <c r="B230" s="832" t="s">
        <v>3306</v>
      </c>
      <c r="C230" s="832" t="s">
        <v>604</v>
      </c>
      <c r="D230" s="832" t="s">
        <v>1206</v>
      </c>
      <c r="E230" s="832" t="s">
        <v>3287</v>
      </c>
      <c r="F230" s="832" t="s">
        <v>3342</v>
      </c>
      <c r="G230" s="832" t="s">
        <v>3343</v>
      </c>
      <c r="H230" s="849">
        <v>38</v>
      </c>
      <c r="I230" s="849">
        <v>4408</v>
      </c>
      <c r="J230" s="832">
        <v>1</v>
      </c>
      <c r="K230" s="832">
        <v>116</v>
      </c>
      <c r="L230" s="849">
        <v>33</v>
      </c>
      <c r="M230" s="849">
        <v>3828</v>
      </c>
      <c r="N230" s="832">
        <v>0.86842105263157898</v>
      </c>
      <c r="O230" s="832">
        <v>116</v>
      </c>
      <c r="P230" s="849">
        <v>21</v>
      </c>
      <c r="Q230" s="849">
        <v>2436</v>
      </c>
      <c r="R230" s="837">
        <v>0.55263157894736847</v>
      </c>
      <c r="S230" s="850">
        <v>116</v>
      </c>
    </row>
    <row r="231" spans="1:19" ht="14.4" customHeight="1" x14ac:dyDescent="0.3">
      <c r="A231" s="831" t="s">
        <v>3305</v>
      </c>
      <c r="B231" s="832" t="s">
        <v>3306</v>
      </c>
      <c r="C231" s="832" t="s">
        <v>604</v>
      </c>
      <c r="D231" s="832" t="s">
        <v>1206</v>
      </c>
      <c r="E231" s="832" t="s">
        <v>3287</v>
      </c>
      <c r="F231" s="832" t="s">
        <v>3294</v>
      </c>
      <c r="G231" s="832" t="s">
        <v>3295</v>
      </c>
      <c r="H231" s="849">
        <v>2</v>
      </c>
      <c r="I231" s="849">
        <v>172</v>
      </c>
      <c r="J231" s="832">
        <v>1</v>
      </c>
      <c r="K231" s="832">
        <v>86</v>
      </c>
      <c r="L231" s="849">
        <v>1</v>
      </c>
      <c r="M231" s="849">
        <v>86</v>
      </c>
      <c r="N231" s="832">
        <v>0.5</v>
      </c>
      <c r="O231" s="832">
        <v>86</v>
      </c>
      <c r="P231" s="849">
        <v>3</v>
      </c>
      <c r="Q231" s="849">
        <v>261</v>
      </c>
      <c r="R231" s="837">
        <v>1.5174418604651163</v>
      </c>
      <c r="S231" s="850">
        <v>87</v>
      </c>
    </row>
    <row r="232" spans="1:19" ht="14.4" customHeight="1" x14ac:dyDescent="0.3">
      <c r="A232" s="831" t="s">
        <v>3305</v>
      </c>
      <c r="B232" s="832" t="s">
        <v>3306</v>
      </c>
      <c r="C232" s="832" t="s">
        <v>604</v>
      </c>
      <c r="D232" s="832" t="s">
        <v>1206</v>
      </c>
      <c r="E232" s="832" t="s">
        <v>3287</v>
      </c>
      <c r="F232" s="832" t="s">
        <v>3356</v>
      </c>
      <c r="G232" s="832" t="s">
        <v>3357</v>
      </c>
      <c r="H232" s="849">
        <v>1</v>
      </c>
      <c r="I232" s="849">
        <v>395</v>
      </c>
      <c r="J232" s="832">
        <v>1</v>
      </c>
      <c r="K232" s="832">
        <v>395</v>
      </c>
      <c r="L232" s="849"/>
      <c r="M232" s="849"/>
      <c r="N232" s="832"/>
      <c r="O232" s="832"/>
      <c r="P232" s="849">
        <v>2</v>
      </c>
      <c r="Q232" s="849">
        <v>998</v>
      </c>
      <c r="R232" s="837">
        <v>2.5265822784810128</v>
      </c>
      <c r="S232" s="850">
        <v>499</v>
      </c>
    </row>
    <row r="233" spans="1:19" ht="14.4" customHeight="1" x14ac:dyDescent="0.3">
      <c r="A233" s="831" t="s">
        <v>3305</v>
      </c>
      <c r="B233" s="832" t="s">
        <v>3306</v>
      </c>
      <c r="C233" s="832" t="s">
        <v>604</v>
      </c>
      <c r="D233" s="832" t="s">
        <v>1206</v>
      </c>
      <c r="E233" s="832" t="s">
        <v>3287</v>
      </c>
      <c r="F233" s="832" t="s">
        <v>3358</v>
      </c>
      <c r="G233" s="832" t="s">
        <v>3359</v>
      </c>
      <c r="H233" s="849">
        <v>3</v>
      </c>
      <c r="I233" s="849">
        <v>486</v>
      </c>
      <c r="J233" s="832">
        <v>1</v>
      </c>
      <c r="K233" s="832">
        <v>162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3305</v>
      </c>
      <c r="B234" s="832" t="s">
        <v>3306</v>
      </c>
      <c r="C234" s="832" t="s">
        <v>604</v>
      </c>
      <c r="D234" s="832" t="s">
        <v>1206</v>
      </c>
      <c r="E234" s="832" t="s">
        <v>3287</v>
      </c>
      <c r="F234" s="832" t="s">
        <v>3368</v>
      </c>
      <c r="G234" s="832" t="s">
        <v>3369</v>
      </c>
      <c r="H234" s="849">
        <v>1</v>
      </c>
      <c r="I234" s="849">
        <v>59</v>
      </c>
      <c r="J234" s="832">
        <v>1</v>
      </c>
      <c r="K234" s="832">
        <v>59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3305</v>
      </c>
      <c r="B235" s="832" t="s">
        <v>3306</v>
      </c>
      <c r="C235" s="832" t="s">
        <v>604</v>
      </c>
      <c r="D235" s="832" t="s">
        <v>1206</v>
      </c>
      <c r="E235" s="832" t="s">
        <v>3287</v>
      </c>
      <c r="F235" s="832" t="s">
        <v>3370</v>
      </c>
      <c r="G235" s="832" t="s">
        <v>3371</v>
      </c>
      <c r="H235" s="849">
        <v>107</v>
      </c>
      <c r="I235" s="849">
        <v>21828</v>
      </c>
      <c r="J235" s="832">
        <v>1</v>
      </c>
      <c r="K235" s="832">
        <v>204</v>
      </c>
      <c r="L235" s="849"/>
      <c r="M235" s="849"/>
      <c r="N235" s="832"/>
      <c r="O235" s="832"/>
      <c r="P235" s="849">
        <v>42</v>
      </c>
      <c r="Q235" s="849">
        <v>8652</v>
      </c>
      <c r="R235" s="837">
        <v>0.39637163276525561</v>
      </c>
      <c r="S235" s="850">
        <v>206</v>
      </c>
    </row>
    <row r="236" spans="1:19" ht="14.4" customHeight="1" x14ac:dyDescent="0.3">
      <c r="A236" s="831" t="s">
        <v>3305</v>
      </c>
      <c r="B236" s="832" t="s">
        <v>3306</v>
      </c>
      <c r="C236" s="832" t="s">
        <v>604</v>
      </c>
      <c r="D236" s="832" t="s">
        <v>1206</v>
      </c>
      <c r="E236" s="832" t="s">
        <v>3287</v>
      </c>
      <c r="F236" s="832" t="s">
        <v>3374</v>
      </c>
      <c r="G236" s="832" t="s">
        <v>3375</v>
      </c>
      <c r="H236" s="849"/>
      <c r="I236" s="849"/>
      <c r="J236" s="832"/>
      <c r="K236" s="832"/>
      <c r="L236" s="849">
        <v>2</v>
      </c>
      <c r="M236" s="849">
        <v>706</v>
      </c>
      <c r="N236" s="832"/>
      <c r="O236" s="832">
        <v>353</v>
      </c>
      <c r="P236" s="849"/>
      <c r="Q236" s="849"/>
      <c r="R236" s="837"/>
      <c r="S236" s="850"/>
    </row>
    <row r="237" spans="1:19" ht="14.4" customHeight="1" x14ac:dyDescent="0.3">
      <c r="A237" s="831" t="s">
        <v>3305</v>
      </c>
      <c r="B237" s="832" t="s">
        <v>3306</v>
      </c>
      <c r="C237" s="832" t="s">
        <v>604</v>
      </c>
      <c r="D237" s="832" t="s">
        <v>1206</v>
      </c>
      <c r="E237" s="832" t="s">
        <v>3287</v>
      </c>
      <c r="F237" s="832" t="s">
        <v>3378</v>
      </c>
      <c r="G237" s="832" t="s">
        <v>3379</v>
      </c>
      <c r="H237" s="849"/>
      <c r="I237" s="849"/>
      <c r="J237" s="832"/>
      <c r="K237" s="832"/>
      <c r="L237" s="849">
        <v>1</v>
      </c>
      <c r="M237" s="849">
        <v>749</v>
      </c>
      <c r="N237" s="832"/>
      <c r="O237" s="832">
        <v>749</v>
      </c>
      <c r="P237" s="849"/>
      <c r="Q237" s="849"/>
      <c r="R237" s="837"/>
      <c r="S237" s="850"/>
    </row>
    <row r="238" spans="1:19" ht="14.4" customHeight="1" x14ac:dyDescent="0.3">
      <c r="A238" s="831" t="s">
        <v>3305</v>
      </c>
      <c r="B238" s="832" t="s">
        <v>3306</v>
      </c>
      <c r="C238" s="832" t="s">
        <v>604</v>
      </c>
      <c r="D238" s="832" t="s">
        <v>1206</v>
      </c>
      <c r="E238" s="832" t="s">
        <v>3287</v>
      </c>
      <c r="F238" s="832" t="s">
        <v>3380</v>
      </c>
      <c r="G238" s="832" t="s">
        <v>3381</v>
      </c>
      <c r="H238" s="849"/>
      <c r="I238" s="849"/>
      <c r="J238" s="832"/>
      <c r="K238" s="832"/>
      <c r="L238" s="849"/>
      <c r="M238" s="849"/>
      <c r="N238" s="832"/>
      <c r="O238" s="832"/>
      <c r="P238" s="849">
        <v>2</v>
      </c>
      <c r="Q238" s="849">
        <v>174</v>
      </c>
      <c r="R238" s="837"/>
      <c r="S238" s="850">
        <v>87</v>
      </c>
    </row>
    <row r="239" spans="1:19" ht="14.4" customHeight="1" x14ac:dyDescent="0.3">
      <c r="A239" s="831" t="s">
        <v>3305</v>
      </c>
      <c r="B239" s="832" t="s">
        <v>3306</v>
      </c>
      <c r="C239" s="832" t="s">
        <v>604</v>
      </c>
      <c r="D239" s="832" t="s">
        <v>1207</v>
      </c>
      <c r="E239" s="832" t="s">
        <v>3296</v>
      </c>
      <c r="F239" s="832" t="s">
        <v>3297</v>
      </c>
      <c r="G239" s="832" t="s">
        <v>3298</v>
      </c>
      <c r="H239" s="849">
        <v>1.25</v>
      </c>
      <c r="I239" s="849">
        <v>188.75</v>
      </c>
      <c r="J239" s="832">
        <v>1</v>
      </c>
      <c r="K239" s="832">
        <v>151</v>
      </c>
      <c r="L239" s="849">
        <v>1.6</v>
      </c>
      <c r="M239" s="849">
        <v>111.36</v>
      </c>
      <c r="N239" s="832">
        <v>0.58998675496688746</v>
      </c>
      <c r="O239" s="832">
        <v>69.599999999999994</v>
      </c>
      <c r="P239" s="849">
        <v>1.4</v>
      </c>
      <c r="Q239" s="849">
        <v>97.439999999999984</v>
      </c>
      <c r="R239" s="837">
        <v>0.51623841059602638</v>
      </c>
      <c r="S239" s="850">
        <v>69.599999999999994</v>
      </c>
    </row>
    <row r="240" spans="1:19" ht="14.4" customHeight="1" x14ac:dyDescent="0.3">
      <c r="A240" s="831" t="s">
        <v>3305</v>
      </c>
      <c r="B240" s="832" t="s">
        <v>3306</v>
      </c>
      <c r="C240" s="832" t="s">
        <v>604</v>
      </c>
      <c r="D240" s="832" t="s">
        <v>1207</v>
      </c>
      <c r="E240" s="832" t="s">
        <v>3296</v>
      </c>
      <c r="F240" s="832" t="s">
        <v>3309</v>
      </c>
      <c r="G240" s="832" t="s">
        <v>634</v>
      </c>
      <c r="H240" s="849">
        <v>24</v>
      </c>
      <c r="I240" s="849">
        <v>403.2</v>
      </c>
      <c r="J240" s="832">
        <v>1</v>
      </c>
      <c r="K240" s="832">
        <v>16.8</v>
      </c>
      <c r="L240" s="849">
        <v>32</v>
      </c>
      <c r="M240" s="849">
        <v>537.6</v>
      </c>
      <c r="N240" s="832">
        <v>1.3333333333333335</v>
      </c>
      <c r="O240" s="832">
        <v>16.8</v>
      </c>
      <c r="P240" s="849">
        <v>28</v>
      </c>
      <c r="Q240" s="849">
        <v>470.40000000000003</v>
      </c>
      <c r="R240" s="837">
        <v>1.1666666666666667</v>
      </c>
      <c r="S240" s="850">
        <v>16.8</v>
      </c>
    </row>
    <row r="241" spans="1:19" ht="14.4" customHeight="1" x14ac:dyDescent="0.3">
      <c r="A241" s="831" t="s">
        <v>3305</v>
      </c>
      <c r="B241" s="832" t="s">
        <v>3306</v>
      </c>
      <c r="C241" s="832" t="s">
        <v>604</v>
      </c>
      <c r="D241" s="832" t="s">
        <v>1207</v>
      </c>
      <c r="E241" s="832" t="s">
        <v>3296</v>
      </c>
      <c r="F241" s="832" t="s">
        <v>3310</v>
      </c>
      <c r="G241" s="832" t="s">
        <v>3311</v>
      </c>
      <c r="H241" s="849">
        <v>0.2</v>
      </c>
      <c r="I241" s="849">
        <v>42.01</v>
      </c>
      <c r="J241" s="832">
        <v>1</v>
      </c>
      <c r="K241" s="832">
        <v>210.04999999999998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 t="s">
        <v>3305</v>
      </c>
      <c r="B242" s="832" t="s">
        <v>3306</v>
      </c>
      <c r="C242" s="832" t="s">
        <v>604</v>
      </c>
      <c r="D242" s="832" t="s">
        <v>1207</v>
      </c>
      <c r="E242" s="832" t="s">
        <v>3287</v>
      </c>
      <c r="F242" s="832" t="s">
        <v>3322</v>
      </c>
      <c r="G242" s="832" t="s">
        <v>3323</v>
      </c>
      <c r="H242" s="849">
        <v>8</v>
      </c>
      <c r="I242" s="849">
        <v>296</v>
      </c>
      <c r="J242" s="832">
        <v>1</v>
      </c>
      <c r="K242" s="832">
        <v>37</v>
      </c>
      <c r="L242" s="849">
        <v>2</v>
      </c>
      <c r="M242" s="849">
        <v>74</v>
      </c>
      <c r="N242" s="832">
        <v>0.25</v>
      </c>
      <c r="O242" s="832">
        <v>37</v>
      </c>
      <c r="P242" s="849">
        <v>4</v>
      </c>
      <c r="Q242" s="849">
        <v>152</v>
      </c>
      <c r="R242" s="837">
        <v>0.51351351351351349</v>
      </c>
      <c r="S242" s="850">
        <v>38</v>
      </c>
    </row>
    <row r="243" spans="1:19" ht="14.4" customHeight="1" x14ac:dyDescent="0.3">
      <c r="A243" s="831" t="s">
        <v>3305</v>
      </c>
      <c r="B243" s="832" t="s">
        <v>3306</v>
      </c>
      <c r="C243" s="832" t="s">
        <v>604</v>
      </c>
      <c r="D243" s="832" t="s">
        <v>1207</v>
      </c>
      <c r="E243" s="832" t="s">
        <v>3287</v>
      </c>
      <c r="F243" s="832" t="s">
        <v>3290</v>
      </c>
      <c r="G243" s="832" t="s">
        <v>3291</v>
      </c>
      <c r="H243" s="849">
        <v>66</v>
      </c>
      <c r="I243" s="849">
        <v>16566</v>
      </c>
      <c r="J243" s="832">
        <v>1</v>
      </c>
      <c r="K243" s="832">
        <v>251</v>
      </c>
      <c r="L243" s="849">
        <v>83</v>
      </c>
      <c r="M243" s="849">
        <v>20916</v>
      </c>
      <c r="N243" s="832">
        <v>1.2625860195581311</v>
      </c>
      <c r="O243" s="832">
        <v>252</v>
      </c>
      <c r="P243" s="849">
        <v>126</v>
      </c>
      <c r="Q243" s="849">
        <v>32004</v>
      </c>
      <c r="R243" s="837">
        <v>1.9319087287214778</v>
      </c>
      <c r="S243" s="850">
        <v>254</v>
      </c>
    </row>
    <row r="244" spans="1:19" ht="14.4" customHeight="1" x14ac:dyDescent="0.3">
      <c r="A244" s="831" t="s">
        <v>3305</v>
      </c>
      <c r="B244" s="832" t="s">
        <v>3306</v>
      </c>
      <c r="C244" s="832" t="s">
        <v>604</v>
      </c>
      <c r="D244" s="832" t="s">
        <v>1207</v>
      </c>
      <c r="E244" s="832" t="s">
        <v>3287</v>
      </c>
      <c r="F244" s="832" t="s">
        <v>3336</v>
      </c>
      <c r="G244" s="832" t="s">
        <v>3337</v>
      </c>
      <c r="H244" s="849">
        <v>169</v>
      </c>
      <c r="I244" s="849">
        <v>21294</v>
      </c>
      <c r="J244" s="832">
        <v>1</v>
      </c>
      <c r="K244" s="832">
        <v>126</v>
      </c>
      <c r="L244" s="849">
        <v>179</v>
      </c>
      <c r="M244" s="849">
        <v>22733</v>
      </c>
      <c r="N244" s="832">
        <v>1.0675777214238753</v>
      </c>
      <c r="O244" s="832">
        <v>127</v>
      </c>
      <c r="P244" s="849">
        <v>144</v>
      </c>
      <c r="Q244" s="849">
        <v>18144</v>
      </c>
      <c r="R244" s="837">
        <v>0.85207100591715978</v>
      </c>
      <c r="S244" s="850">
        <v>126</v>
      </c>
    </row>
    <row r="245" spans="1:19" ht="14.4" customHeight="1" x14ac:dyDescent="0.3">
      <c r="A245" s="831" t="s">
        <v>3305</v>
      </c>
      <c r="B245" s="832" t="s">
        <v>3306</v>
      </c>
      <c r="C245" s="832" t="s">
        <v>604</v>
      </c>
      <c r="D245" s="832" t="s">
        <v>1207</v>
      </c>
      <c r="E245" s="832" t="s">
        <v>3287</v>
      </c>
      <c r="F245" s="832" t="s">
        <v>3292</v>
      </c>
      <c r="G245" s="832" t="s">
        <v>3293</v>
      </c>
      <c r="H245" s="849">
        <v>44</v>
      </c>
      <c r="I245" s="849">
        <v>7172</v>
      </c>
      <c r="J245" s="832">
        <v>1</v>
      </c>
      <c r="K245" s="832">
        <v>163</v>
      </c>
      <c r="L245" s="849">
        <v>55</v>
      </c>
      <c r="M245" s="849">
        <v>9020</v>
      </c>
      <c r="N245" s="832">
        <v>1.2576687116564418</v>
      </c>
      <c r="O245" s="832">
        <v>164</v>
      </c>
      <c r="P245" s="849">
        <v>47</v>
      </c>
      <c r="Q245" s="849">
        <v>7755</v>
      </c>
      <c r="R245" s="837">
        <v>1.0812883435582823</v>
      </c>
      <c r="S245" s="850">
        <v>165</v>
      </c>
    </row>
    <row r="246" spans="1:19" ht="14.4" customHeight="1" x14ac:dyDescent="0.3">
      <c r="A246" s="831" t="s">
        <v>3305</v>
      </c>
      <c r="B246" s="832" t="s">
        <v>3306</v>
      </c>
      <c r="C246" s="832" t="s">
        <v>604</v>
      </c>
      <c r="D246" s="832" t="s">
        <v>1207</v>
      </c>
      <c r="E246" s="832" t="s">
        <v>3287</v>
      </c>
      <c r="F246" s="832" t="s">
        <v>3340</v>
      </c>
      <c r="G246" s="832" t="s">
        <v>3341</v>
      </c>
      <c r="H246" s="849">
        <v>228</v>
      </c>
      <c r="I246" s="849">
        <v>7600</v>
      </c>
      <c r="J246" s="832">
        <v>1</v>
      </c>
      <c r="K246" s="832">
        <v>33.333333333333336</v>
      </c>
      <c r="L246" s="849">
        <v>252</v>
      </c>
      <c r="M246" s="849">
        <v>8400</v>
      </c>
      <c r="N246" s="832">
        <v>1.1052631578947369</v>
      </c>
      <c r="O246" s="832">
        <v>33.333333333333336</v>
      </c>
      <c r="P246" s="849">
        <v>258</v>
      </c>
      <c r="Q246" s="849">
        <v>8600.01</v>
      </c>
      <c r="R246" s="837">
        <v>1.1315802631578948</v>
      </c>
      <c r="S246" s="850">
        <v>33.333372093023257</v>
      </c>
    </row>
    <row r="247" spans="1:19" ht="14.4" customHeight="1" x14ac:dyDescent="0.3">
      <c r="A247" s="831" t="s">
        <v>3305</v>
      </c>
      <c r="B247" s="832" t="s">
        <v>3306</v>
      </c>
      <c r="C247" s="832" t="s">
        <v>604</v>
      </c>
      <c r="D247" s="832" t="s">
        <v>1207</v>
      </c>
      <c r="E247" s="832" t="s">
        <v>3287</v>
      </c>
      <c r="F247" s="832" t="s">
        <v>3294</v>
      </c>
      <c r="G247" s="832" t="s">
        <v>3295</v>
      </c>
      <c r="H247" s="849">
        <v>45</v>
      </c>
      <c r="I247" s="849">
        <v>3870</v>
      </c>
      <c r="J247" s="832">
        <v>1</v>
      </c>
      <c r="K247" s="832">
        <v>86</v>
      </c>
      <c r="L247" s="849">
        <v>56</v>
      </c>
      <c r="M247" s="849">
        <v>4816</v>
      </c>
      <c r="N247" s="832">
        <v>1.2444444444444445</v>
      </c>
      <c r="O247" s="832">
        <v>86</v>
      </c>
      <c r="P247" s="849">
        <v>49</v>
      </c>
      <c r="Q247" s="849">
        <v>4263</v>
      </c>
      <c r="R247" s="837">
        <v>1.1015503875968993</v>
      </c>
      <c r="S247" s="850">
        <v>87</v>
      </c>
    </row>
    <row r="248" spans="1:19" ht="14.4" customHeight="1" x14ac:dyDescent="0.3">
      <c r="A248" s="831" t="s">
        <v>3305</v>
      </c>
      <c r="B248" s="832" t="s">
        <v>3306</v>
      </c>
      <c r="C248" s="832" t="s">
        <v>604</v>
      </c>
      <c r="D248" s="832" t="s">
        <v>1207</v>
      </c>
      <c r="E248" s="832" t="s">
        <v>3287</v>
      </c>
      <c r="F248" s="832" t="s">
        <v>3366</v>
      </c>
      <c r="G248" s="832" t="s">
        <v>3367</v>
      </c>
      <c r="H248" s="849">
        <v>1</v>
      </c>
      <c r="I248" s="849">
        <v>123</v>
      </c>
      <c r="J248" s="832">
        <v>1</v>
      </c>
      <c r="K248" s="832">
        <v>123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3305</v>
      </c>
      <c r="B249" s="832" t="s">
        <v>3306</v>
      </c>
      <c r="C249" s="832" t="s">
        <v>604</v>
      </c>
      <c r="D249" s="832" t="s">
        <v>1207</v>
      </c>
      <c r="E249" s="832" t="s">
        <v>3287</v>
      </c>
      <c r="F249" s="832" t="s">
        <v>3380</v>
      </c>
      <c r="G249" s="832" t="s">
        <v>3381</v>
      </c>
      <c r="H249" s="849"/>
      <c r="I249" s="849"/>
      <c r="J249" s="832"/>
      <c r="K249" s="832"/>
      <c r="L249" s="849">
        <v>1</v>
      </c>
      <c r="M249" s="849">
        <v>87</v>
      </c>
      <c r="N249" s="832"/>
      <c r="O249" s="832">
        <v>87</v>
      </c>
      <c r="P249" s="849">
        <v>2</v>
      </c>
      <c r="Q249" s="849">
        <v>174</v>
      </c>
      <c r="R249" s="837"/>
      <c r="S249" s="850">
        <v>87</v>
      </c>
    </row>
    <row r="250" spans="1:19" ht="14.4" customHeight="1" x14ac:dyDescent="0.3">
      <c r="A250" s="831" t="s">
        <v>3305</v>
      </c>
      <c r="B250" s="832" t="s">
        <v>3306</v>
      </c>
      <c r="C250" s="832" t="s">
        <v>604</v>
      </c>
      <c r="D250" s="832" t="s">
        <v>1208</v>
      </c>
      <c r="E250" s="832" t="s">
        <v>3296</v>
      </c>
      <c r="F250" s="832" t="s">
        <v>3297</v>
      </c>
      <c r="G250" s="832" t="s">
        <v>3298</v>
      </c>
      <c r="H250" s="849">
        <v>0.4</v>
      </c>
      <c r="I250" s="849">
        <v>60.4</v>
      </c>
      <c r="J250" s="832">
        <v>1</v>
      </c>
      <c r="K250" s="832">
        <v>151</v>
      </c>
      <c r="L250" s="849">
        <v>0.5</v>
      </c>
      <c r="M250" s="849">
        <v>34.799999999999997</v>
      </c>
      <c r="N250" s="832">
        <v>0.57615894039735094</v>
      </c>
      <c r="O250" s="832">
        <v>69.599999999999994</v>
      </c>
      <c r="P250" s="849">
        <v>0.3</v>
      </c>
      <c r="Q250" s="849">
        <v>20.88</v>
      </c>
      <c r="R250" s="837">
        <v>0.34569536423841057</v>
      </c>
      <c r="S250" s="850">
        <v>69.599999999999994</v>
      </c>
    </row>
    <row r="251" spans="1:19" ht="14.4" customHeight="1" x14ac:dyDescent="0.3">
      <c r="A251" s="831" t="s">
        <v>3305</v>
      </c>
      <c r="B251" s="832" t="s">
        <v>3306</v>
      </c>
      <c r="C251" s="832" t="s">
        <v>604</v>
      </c>
      <c r="D251" s="832" t="s">
        <v>1208</v>
      </c>
      <c r="E251" s="832" t="s">
        <v>3296</v>
      </c>
      <c r="F251" s="832" t="s">
        <v>3309</v>
      </c>
      <c r="G251" s="832" t="s">
        <v>634</v>
      </c>
      <c r="H251" s="849">
        <v>7</v>
      </c>
      <c r="I251" s="849">
        <v>117.60000000000001</v>
      </c>
      <c r="J251" s="832">
        <v>1</v>
      </c>
      <c r="K251" s="832">
        <v>16.8</v>
      </c>
      <c r="L251" s="849">
        <v>7</v>
      </c>
      <c r="M251" s="849">
        <v>117.6</v>
      </c>
      <c r="N251" s="832">
        <v>0.99999999999999989</v>
      </c>
      <c r="O251" s="832">
        <v>16.8</v>
      </c>
      <c r="P251" s="849">
        <v>6</v>
      </c>
      <c r="Q251" s="849">
        <v>100.80000000000001</v>
      </c>
      <c r="R251" s="837">
        <v>0.85714285714285721</v>
      </c>
      <c r="S251" s="850">
        <v>16.8</v>
      </c>
    </row>
    <row r="252" spans="1:19" ht="14.4" customHeight="1" x14ac:dyDescent="0.3">
      <c r="A252" s="831" t="s">
        <v>3305</v>
      </c>
      <c r="B252" s="832" t="s">
        <v>3306</v>
      </c>
      <c r="C252" s="832" t="s">
        <v>604</v>
      </c>
      <c r="D252" s="832" t="s">
        <v>1208</v>
      </c>
      <c r="E252" s="832" t="s">
        <v>3296</v>
      </c>
      <c r="F252" s="832" t="s">
        <v>3310</v>
      </c>
      <c r="G252" s="832" t="s">
        <v>3311</v>
      </c>
      <c r="H252" s="849">
        <v>0.2</v>
      </c>
      <c r="I252" s="849">
        <v>42.01</v>
      </c>
      <c r="J252" s="832">
        <v>1</v>
      </c>
      <c r="K252" s="832">
        <v>210.04999999999998</v>
      </c>
      <c r="L252" s="849">
        <v>0.60000000000000009</v>
      </c>
      <c r="M252" s="849">
        <v>126.03</v>
      </c>
      <c r="N252" s="832">
        <v>3</v>
      </c>
      <c r="O252" s="832">
        <v>210.04999999999998</v>
      </c>
      <c r="P252" s="849"/>
      <c r="Q252" s="849"/>
      <c r="R252" s="837"/>
      <c r="S252" s="850"/>
    </row>
    <row r="253" spans="1:19" ht="14.4" customHeight="1" x14ac:dyDescent="0.3">
      <c r="A253" s="831" t="s">
        <v>3305</v>
      </c>
      <c r="B253" s="832" t="s">
        <v>3306</v>
      </c>
      <c r="C253" s="832" t="s">
        <v>604</v>
      </c>
      <c r="D253" s="832" t="s">
        <v>1208</v>
      </c>
      <c r="E253" s="832" t="s">
        <v>3287</v>
      </c>
      <c r="F253" s="832" t="s">
        <v>3316</v>
      </c>
      <c r="G253" s="832" t="s">
        <v>3317</v>
      </c>
      <c r="H253" s="849">
        <v>108</v>
      </c>
      <c r="I253" s="849">
        <v>22140</v>
      </c>
      <c r="J253" s="832">
        <v>1</v>
      </c>
      <c r="K253" s="832">
        <v>205</v>
      </c>
      <c r="L253" s="849">
        <v>106</v>
      </c>
      <c r="M253" s="849">
        <v>21836</v>
      </c>
      <c r="N253" s="832">
        <v>0.98626919602529362</v>
      </c>
      <c r="O253" s="832">
        <v>206</v>
      </c>
      <c r="P253" s="849">
        <v>74</v>
      </c>
      <c r="Q253" s="849">
        <v>15318</v>
      </c>
      <c r="R253" s="837">
        <v>0.69186991869918701</v>
      </c>
      <c r="S253" s="850">
        <v>207</v>
      </c>
    </row>
    <row r="254" spans="1:19" ht="14.4" customHeight="1" x14ac:dyDescent="0.3">
      <c r="A254" s="831" t="s">
        <v>3305</v>
      </c>
      <c r="B254" s="832" t="s">
        <v>3306</v>
      </c>
      <c r="C254" s="832" t="s">
        <v>604</v>
      </c>
      <c r="D254" s="832" t="s">
        <v>1208</v>
      </c>
      <c r="E254" s="832" t="s">
        <v>3287</v>
      </c>
      <c r="F254" s="832" t="s">
        <v>3318</v>
      </c>
      <c r="G254" s="832" t="s">
        <v>3319</v>
      </c>
      <c r="H254" s="849">
        <v>2</v>
      </c>
      <c r="I254" s="849">
        <v>166</v>
      </c>
      <c r="J254" s="832">
        <v>1</v>
      </c>
      <c r="K254" s="832">
        <v>83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3305</v>
      </c>
      <c r="B255" s="832" t="s">
        <v>3306</v>
      </c>
      <c r="C255" s="832" t="s">
        <v>604</v>
      </c>
      <c r="D255" s="832" t="s">
        <v>1208</v>
      </c>
      <c r="E255" s="832" t="s">
        <v>3287</v>
      </c>
      <c r="F255" s="832" t="s">
        <v>3320</v>
      </c>
      <c r="G255" s="832" t="s">
        <v>3321</v>
      </c>
      <c r="H255" s="849">
        <v>5</v>
      </c>
      <c r="I255" s="849">
        <v>530</v>
      </c>
      <c r="J255" s="832">
        <v>1</v>
      </c>
      <c r="K255" s="832">
        <v>106</v>
      </c>
      <c r="L255" s="849">
        <v>10</v>
      </c>
      <c r="M255" s="849">
        <v>1060</v>
      </c>
      <c r="N255" s="832">
        <v>2</v>
      </c>
      <c r="O255" s="832">
        <v>106</v>
      </c>
      <c r="P255" s="849"/>
      <c r="Q255" s="849"/>
      <c r="R255" s="837"/>
      <c r="S255" s="850"/>
    </row>
    <row r="256" spans="1:19" ht="14.4" customHeight="1" x14ac:dyDescent="0.3">
      <c r="A256" s="831" t="s">
        <v>3305</v>
      </c>
      <c r="B256" s="832" t="s">
        <v>3306</v>
      </c>
      <c r="C256" s="832" t="s">
        <v>604</v>
      </c>
      <c r="D256" s="832" t="s">
        <v>1208</v>
      </c>
      <c r="E256" s="832" t="s">
        <v>3287</v>
      </c>
      <c r="F256" s="832" t="s">
        <v>3322</v>
      </c>
      <c r="G256" s="832" t="s">
        <v>3323</v>
      </c>
      <c r="H256" s="849">
        <v>11</v>
      </c>
      <c r="I256" s="849">
        <v>407</v>
      </c>
      <c r="J256" s="832">
        <v>1</v>
      </c>
      <c r="K256" s="832">
        <v>37</v>
      </c>
      <c r="L256" s="849">
        <v>7</v>
      </c>
      <c r="M256" s="849">
        <v>259</v>
      </c>
      <c r="N256" s="832">
        <v>0.63636363636363635</v>
      </c>
      <c r="O256" s="832">
        <v>37</v>
      </c>
      <c r="P256" s="849">
        <v>7</v>
      </c>
      <c r="Q256" s="849">
        <v>266</v>
      </c>
      <c r="R256" s="837">
        <v>0.65356265356265353</v>
      </c>
      <c r="S256" s="850">
        <v>38</v>
      </c>
    </row>
    <row r="257" spans="1:19" ht="14.4" customHeight="1" x14ac:dyDescent="0.3">
      <c r="A257" s="831" t="s">
        <v>3305</v>
      </c>
      <c r="B257" s="832" t="s">
        <v>3306</v>
      </c>
      <c r="C257" s="832" t="s">
        <v>604</v>
      </c>
      <c r="D257" s="832" t="s">
        <v>1208</v>
      </c>
      <c r="E257" s="832" t="s">
        <v>3287</v>
      </c>
      <c r="F257" s="832" t="s">
        <v>3330</v>
      </c>
      <c r="G257" s="832" t="s">
        <v>3331</v>
      </c>
      <c r="H257" s="849"/>
      <c r="I257" s="849"/>
      <c r="J257" s="832"/>
      <c r="K257" s="832"/>
      <c r="L257" s="849">
        <v>1</v>
      </c>
      <c r="M257" s="849">
        <v>382</v>
      </c>
      <c r="N257" s="832"/>
      <c r="O257" s="832">
        <v>382</v>
      </c>
      <c r="P257" s="849"/>
      <c r="Q257" s="849"/>
      <c r="R257" s="837"/>
      <c r="S257" s="850"/>
    </row>
    <row r="258" spans="1:19" ht="14.4" customHeight="1" x14ac:dyDescent="0.3">
      <c r="A258" s="831" t="s">
        <v>3305</v>
      </c>
      <c r="B258" s="832" t="s">
        <v>3306</v>
      </c>
      <c r="C258" s="832" t="s">
        <v>604</v>
      </c>
      <c r="D258" s="832" t="s">
        <v>1208</v>
      </c>
      <c r="E258" s="832" t="s">
        <v>3287</v>
      </c>
      <c r="F258" s="832" t="s">
        <v>3332</v>
      </c>
      <c r="G258" s="832" t="s">
        <v>3333</v>
      </c>
      <c r="H258" s="849"/>
      <c r="I258" s="849"/>
      <c r="J258" s="832"/>
      <c r="K258" s="832"/>
      <c r="L258" s="849">
        <v>21</v>
      </c>
      <c r="M258" s="849">
        <v>1911</v>
      </c>
      <c r="N258" s="832"/>
      <c r="O258" s="832">
        <v>91</v>
      </c>
      <c r="P258" s="849"/>
      <c r="Q258" s="849"/>
      <c r="R258" s="837"/>
      <c r="S258" s="850"/>
    </row>
    <row r="259" spans="1:19" ht="14.4" customHeight="1" x14ac:dyDescent="0.3">
      <c r="A259" s="831" t="s">
        <v>3305</v>
      </c>
      <c r="B259" s="832" t="s">
        <v>3306</v>
      </c>
      <c r="C259" s="832" t="s">
        <v>604</v>
      </c>
      <c r="D259" s="832" t="s">
        <v>1208</v>
      </c>
      <c r="E259" s="832" t="s">
        <v>3287</v>
      </c>
      <c r="F259" s="832" t="s">
        <v>3334</v>
      </c>
      <c r="G259" s="832" t="s">
        <v>3335</v>
      </c>
      <c r="H259" s="849">
        <v>1</v>
      </c>
      <c r="I259" s="849">
        <v>332</v>
      </c>
      <c r="J259" s="832">
        <v>1</v>
      </c>
      <c r="K259" s="832">
        <v>332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3305</v>
      </c>
      <c r="B260" s="832" t="s">
        <v>3306</v>
      </c>
      <c r="C260" s="832" t="s">
        <v>604</v>
      </c>
      <c r="D260" s="832" t="s">
        <v>1208</v>
      </c>
      <c r="E260" s="832" t="s">
        <v>3287</v>
      </c>
      <c r="F260" s="832" t="s">
        <v>3290</v>
      </c>
      <c r="G260" s="832" t="s">
        <v>3291</v>
      </c>
      <c r="H260" s="849">
        <v>136</v>
      </c>
      <c r="I260" s="849">
        <v>34136</v>
      </c>
      <c r="J260" s="832">
        <v>1</v>
      </c>
      <c r="K260" s="832">
        <v>251</v>
      </c>
      <c r="L260" s="849">
        <v>97</v>
      </c>
      <c r="M260" s="849">
        <v>24444</v>
      </c>
      <c r="N260" s="832">
        <v>0.71607686899460976</v>
      </c>
      <c r="O260" s="832">
        <v>252</v>
      </c>
      <c r="P260" s="849">
        <v>81</v>
      </c>
      <c r="Q260" s="849">
        <v>20574</v>
      </c>
      <c r="R260" s="837">
        <v>0.60270681977970475</v>
      </c>
      <c r="S260" s="850">
        <v>254</v>
      </c>
    </row>
    <row r="261" spans="1:19" ht="14.4" customHeight="1" x14ac:dyDescent="0.3">
      <c r="A261" s="831" t="s">
        <v>3305</v>
      </c>
      <c r="B261" s="832" t="s">
        <v>3306</v>
      </c>
      <c r="C261" s="832" t="s">
        <v>604</v>
      </c>
      <c r="D261" s="832" t="s">
        <v>1208</v>
      </c>
      <c r="E261" s="832" t="s">
        <v>3287</v>
      </c>
      <c r="F261" s="832" t="s">
        <v>3336</v>
      </c>
      <c r="G261" s="832" t="s">
        <v>3337</v>
      </c>
      <c r="H261" s="849">
        <v>104</v>
      </c>
      <c r="I261" s="849">
        <v>13104</v>
      </c>
      <c r="J261" s="832">
        <v>1</v>
      </c>
      <c r="K261" s="832">
        <v>126</v>
      </c>
      <c r="L261" s="849">
        <v>170</v>
      </c>
      <c r="M261" s="849">
        <v>21590</v>
      </c>
      <c r="N261" s="832">
        <v>1.6475885225885225</v>
      </c>
      <c r="O261" s="832">
        <v>127</v>
      </c>
      <c r="P261" s="849">
        <v>125</v>
      </c>
      <c r="Q261" s="849">
        <v>15750</v>
      </c>
      <c r="R261" s="837">
        <v>1.2019230769230769</v>
      </c>
      <c r="S261" s="850">
        <v>126</v>
      </c>
    </row>
    <row r="262" spans="1:19" ht="14.4" customHeight="1" x14ac:dyDescent="0.3">
      <c r="A262" s="831" t="s">
        <v>3305</v>
      </c>
      <c r="B262" s="832" t="s">
        <v>3306</v>
      </c>
      <c r="C262" s="832" t="s">
        <v>604</v>
      </c>
      <c r="D262" s="832" t="s">
        <v>1208</v>
      </c>
      <c r="E262" s="832" t="s">
        <v>3287</v>
      </c>
      <c r="F262" s="832" t="s">
        <v>3338</v>
      </c>
      <c r="G262" s="832" t="s">
        <v>3339</v>
      </c>
      <c r="H262" s="849"/>
      <c r="I262" s="849"/>
      <c r="J262" s="832"/>
      <c r="K262" s="832"/>
      <c r="L262" s="849">
        <v>25</v>
      </c>
      <c r="M262" s="849">
        <v>13275</v>
      </c>
      <c r="N262" s="832"/>
      <c r="O262" s="832">
        <v>531</v>
      </c>
      <c r="P262" s="849">
        <v>5</v>
      </c>
      <c r="Q262" s="849">
        <v>2680</v>
      </c>
      <c r="R262" s="837"/>
      <c r="S262" s="850">
        <v>536</v>
      </c>
    </row>
    <row r="263" spans="1:19" ht="14.4" customHeight="1" x14ac:dyDescent="0.3">
      <c r="A263" s="831" t="s">
        <v>3305</v>
      </c>
      <c r="B263" s="832" t="s">
        <v>3306</v>
      </c>
      <c r="C263" s="832" t="s">
        <v>604</v>
      </c>
      <c r="D263" s="832" t="s">
        <v>1208</v>
      </c>
      <c r="E263" s="832" t="s">
        <v>3287</v>
      </c>
      <c r="F263" s="832" t="s">
        <v>3292</v>
      </c>
      <c r="G263" s="832" t="s">
        <v>3293</v>
      </c>
      <c r="H263" s="849">
        <v>11</v>
      </c>
      <c r="I263" s="849">
        <v>1793</v>
      </c>
      <c r="J263" s="832">
        <v>1</v>
      </c>
      <c r="K263" s="832">
        <v>163</v>
      </c>
      <c r="L263" s="849">
        <v>12</v>
      </c>
      <c r="M263" s="849">
        <v>1968</v>
      </c>
      <c r="N263" s="832">
        <v>1.0976017847183492</v>
      </c>
      <c r="O263" s="832">
        <v>164</v>
      </c>
      <c r="P263" s="849">
        <v>15</v>
      </c>
      <c r="Q263" s="849">
        <v>2475</v>
      </c>
      <c r="R263" s="837">
        <v>1.3803680981595092</v>
      </c>
      <c r="S263" s="850">
        <v>165</v>
      </c>
    </row>
    <row r="264" spans="1:19" ht="14.4" customHeight="1" x14ac:dyDescent="0.3">
      <c r="A264" s="831" t="s">
        <v>3305</v>
      </c>
      <c r="B264" s="832" t="s">
        <v>3306</v>
      </c>
      <c r="C264" s="832" t="s">
        <v>604</v>
      </c>
      <c r="D264" s="832" t="s">
        <v>1208</v>
      </c>
      <c r="E264" s="832" t="s">
        <v>3287</v>
      </c>
      <c r="F264" s="832" t="s">
        <v>3340</v>
      </c>
      <c r="G264" s="832" t="s">
        <v>3341</v>
      </c>
      <c r="H264" s="849">
        <v>46</v>
      </c>
      <c r="I264" s="849">
        <v>1533.33</v>
      </c>
      <c r="J264" s="832">
        <v>1</v>
      </c>
      <c r="K264" s="832">
        <v>33.333260869565216</v>
      </c>
      <c r="L264" s="849">
        <v>33</v>
      </c>
      <c r="M264" s="849">
        <v>1099.99</v>
      </c>
      <c r="N264" s="832">
        <v>0.71738634214422214</v>
      </c>
      <c r="O264" s="832">
        <v>33.333030303030306</v>
      </c>
      <c r="P264" s="849">
        <v>52</v>
      </c>
      <c r="Q264" s="849">
        <v>1733.3400000000001</v>
      </c>
      <c r="R264" s="837">
        <v>1.1304415879164955</v>
      </c>
      <c r="S264" s="850">
        <v>33.333461538461542</v>
      </c>
    </row>
    <row r="265" spans="1:19" ht="14.4" customHeight="1" x14ac:dyDescent="0.3">
      <c r="A265" s="831" t="s">
        <v>3305</v>
      </c>
      <c r="B265" s="832" t="s">
        <v>3306</v>
      </c>
      <c r="C265" s="832" t="s">
        <v>604</v>
      </c>
      <c r="D265" s="832" t="s">
        <v>1208</v>
      </c>
      <c r="E265" s="832" t="s">
        <v>3287</v>
      </c>
      <c r="F265" s="832" t="s">
        <v>3342</v>
      </c>
      <c r="G265" s="832" t="s">
        <v>3343</v>
      </c>
      <c r="H265" s="849">
        <v>80</v>
      </c>
      <c r="I265" s="849">
        <v>9280</v>
      </c>
      <c r="J265" s="832">
        <v>1</v>
      </c>
      <c r="K265" s="832">
        <v>116</v>
      </c>
      <c r="L265" s="849">
        <v>83</v>
      </c>
      <c r="M265" s="849">
        <v>9628</v>
      </c>
      <c r="N265" s="832">
        <v>1.0375000000000001</v>
      </c>
      <c r="O265" s="832">
        <v>116</v>
      </c>
      <c r="P265" s="849">
        <v>53</v>
      </c>
      <c r="Q265" s="849">
        <v>6148</v>
      </c>
      <c r="R265" s="837">
        <v>0.66249999999999998</v>
      </c>
      <c r="S265" s="850">
        <v>116</v>
      </c>
    </row>
    <row r="266" spans="1:19" ht="14.4" customHeight="1" x14ac:dyDescent="0.3">
      <c r="A266" s="831" t="s">
        <v>3305</v>
      </c>
      <c r="B266" s="832" t="s">
        <v>3306</v>
      </c>
      <c r="C266" s="832" t="s">
        <v>604</v>
      </c>
      <c r="D266" s="832" t="s">
        <v>1208</v>
      </c>
      <c r="E266" s="832" t="s">
        <v>3287</v>
      </c>
      <c r="F266" s="832" t="s">
        <v>3344</v>
      </c>
      <c r="G266" s="832" t="s">
        <v>3345</v>
      </c>
      <c r="H266" s="849">
        <v>1</v>
      </c>
      <c r="I266" s="849">
        <v>37</v>
      </c>
      <c r="J266" s="832">
        <v>1</v>
      </c>
      <c r="K266" s="832">
        <v>37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3305</v>
      </c>
      <c r="B267" s="832" t="s">
        <v>3306</v>
      </c>
      <c r="C267" s="832" t="s">
        <v>604</v>
      </c>
      <c r="D267" s="832" t="s">
        <v>1208</v>
      </c>
      <c r="E267" s="832" t="s">
        <v>3287</v>
      </c>
      <c r="F267" s="832" t="s">
        <v>3294</v>
      </c>
      <c r="G267" s="832" t="s">
        <v>3295</v>
      </c>
      <c r="H267" s="849">
        <v>13</v>
      </c>
      <c r="I267" s="849">
        <v>1118</v>
      </c>
      <c r="J267" s="832">
        <v>1</v>
      </c>
      <c r="K267" s="832">
        <v>86</v>
      </c>
      <c r="L267" s="849">
        <v>13</v>
      </c>
      <c r="M267" s="849">
        <v>1118</v>
      </c>
      <c r="N267" s="832">
        <v>1</v>
      </c>
      <c r="O267" s="832">
        <v>86</v>
      </c>
      <c r="P267" s="849">
        <v>14</v>
      </c>
      <c r="Q267" s="849">
        <v>1218</v>
      </c>
      <c r="R267" s="837">
        <v>1.0894454382826475</v>
      </c>
      <c r="S267" s="850">
        <v>87</v>
      </c>
    </row>
    <row r="268" spans="1:19" ht="14.4" customHeight="1" x14ac:dyDescent="0.3">
      <c r="A268" s="831" t="s">
        <v>3305</v>
      </c>
      <c r="B268" s="832" t="s">
        <v>3306</v>
      </c>
      <c r="C268" s="832" t="s">
        <v>604</v>
      </c>
      <c r="D268" s="832" t="s">
        <v>1208</v>
      </c>
      <c r="E268" s="832" t="s">
        <v>3287</v>
      </c>
      <c r="F268" s="832" t="s">
        <v>3358</v>
      </c>
      <c r="G268" s="832" t="s">
        <v>3359</v>
      </c>
      <c r="H268" s="849"/>
      <c r="I268" s="849"/>
      <c r="J268" s="832"/>
      <c r="K268" s="832"/>
      <c r="L268" s="849"/>
      <c r="M268" s="849"/>
      <c r="N268" s="832"/>
      <c r="O268" s="832"/>
      <c r="P268" s="849">
        <v>1</v>
      </c>
      <c r="Q268" s="849">
        <v>158</v>
      </c>
      <c r="R268" s="837"/>
      <c r="S268" s="850">
        <v>158</v>
      </c>
    </row>
    <row r="269" spans="1:19" ht="14.4" customHeight="1" x14ac:dyDescent="0.3">
      <c r="A269" s="831" t="s">
        <v>3305</v>
      </c>
      <c r="B269" s="832" t="s">
        <v>3306</v>
      </c>
      <c r="C269" s="832" t="s">
        <v>604</v>
      </c>
      <c r="D269" s="832" t="s">
        <v>1208</v>
      </c>
      <c r="E269" s="832" t="s">
        <v>3287</v>
      </c>
      <c r="F269" s="832" t="s">
        <v>3370</v>
      </c>
      <c r="G269" s="832" t="s">
        <v>3371</v>
      </c>
      <c r="H269" s="849">
        <v>219</v>
      </c>
      <c r="I269" s="849">
        <v>44676</v>
      </c>
      <c r="J269" s="832">
        <v>1</v>
      </c>
      <c r="K269" s="832">
        <v>204</v>
      </c>
      <c r="L269" s="849">
        <v>157</v>
      </c>
      <c r="M269" s="849">
        <v>32185</v>
      </c>
      <c r="N269" s="832">
        <v>0.72040916823350343</v>
      </c>
      <c r="O269" s="832">
        <v>205</v>
      </c>
      <c r="P269" s="849">
        <v>173</v>
      </c>
      <c r="Q269" s="849">
        <v>35638</v>
      </c>
      <c r="R269" s="837">
        <v>0.79769898827110752</v>
      </c>
      <c r="S269" s="850">
        <v>206</v>
      </c>
    </row>
    <row r="270" spans="1:19" ht="14.4" customHeight="1" x14ac:dyDescent="0.3">
      <c r="A270" s="831" t="s">
        <v>3305</v>
      </c>
      <c r="B270" s="832" t="s">
        <v>3306</v>
      </c>
      <c r="C270" s="832" t="s">
        <v>604</v>
      </c>
      <c r="D270" s="832" t="s">
        <v>1210</v>
      </c>
      <c r="E270" s="832" t="s">
        <v>3296</v>
      </c>
      <c r="F270" s="832" t="s">
        <v>3297</v>
      </c>
      <c r="G270" s="832" t="s">
        <v>3298</v>
      </c>
      <c r="H270" s="849">
        <v>2.35</v>
      </c>
      <c r="I270" s="849">
        <v>354.85</v>
      </c>
      <c r="J270" s="832">
        <v>1</v>
      </c>
      <c r="K270" s="832">
        <v>151</v>
      </c>
      <c r="L270" s="849">
        <v>4.2</v>
      </c>
      <c r="M270" s="849">
        <v>292.33</v>
      </c>
      <c r="N270" s="832">
        <v>0.82381287868113273</v>
      </c>
      <c r="O270" s="832">
        <v>69.60238095238094</v>
      </c>
      <c r="P270" s="849">
        <v>2.1</v>
      </c>
      <c r="Q270" s="849">
        <v>146.16</v>
      </c>
      <c r="R270" s="837">
        <v>0.41189234887980836</v>
      </c>
      <c r="S270" s="850">
        <v>69.599999999999994</v>
      </c>
    </row>
    <row r="271" spans="1:19" ht="14.4" customHeight="1" x14ac:dyDescent="0.3">
      <c r="A271" s="831" t="s">
        <v>3305</v>
      </c>
      <c r="B271" s="832" t="s">
        <v>3306</v>
      </c>
      <c r="C271" s="832" t="s">
        <v>604</v>
      </c>
      <c r="D271" s="832" t="s">
        <v>1210</v>
      </c>
      <c r="E271" s="832" t="s">
        <v>3296</v>
      </c>
      <c r="F271" s="832" t="s">
        <v>3309</v>
      </c>
      <c r="G271" s="832" t="s">
        <v>634</v>
      </c>
      <c r="H271" s="849">
        <v>47</v>
      </c>
      <c r="I271" s="849">
        <v>789.6</v>
      </c>
      <c r="J271" s="832">
        <v>1</v>
      </c>
      <c r="K271" s="832">
        <v>16.8</v>
      </c>
      <c r="L271" s="849">
        <v>84</v>
      </c>
      <c r="M271" s="849">
        <v>1411.1999999999998</v>
      </c>
      <c r="N271" s="832">
        <v>1.7872340425531912</v>
      </c>
      <c r="O271" s="832">
        <v>16.799999999999997</v>
      </c>
      <c r="P271" s="849">
        <v>42</v>
      </c>
      <c r="Q271" s="849">
        <v>705.6</v>
      </c>
      <c r="R271" s="837">
        <v>0.8936170212765957</v>
      </c>
      <c r="S271" s="850">
        <v>16.8</v>
      </c>
    </row>
    <row r="272" spans="1:19" ht="14.4" customHeight="1" x14ac:dyDescent="0.3">
      <c r="A272" s="831" t="s">
        <v>3305</v>
      </c>
      <c r="B272" s="832" t="s">
        <v>3306</v>
      </c>
      <c r="C272" s="832" t="s">
        <v>604</v>
      </c>
      <c r="D272" s="832" t="s">
        <v>1210</v>
      </c>
      <c r="E272" s="832" t="s">
        <v>3287</v>
      </c>
      <c r="F272" s="832" t="s">
        <v>3316</v>
      </c>
      <c r="G272" s="832" t="s">
        <v>3317</v>
      </c>
      <c r="H272" s="849"/>
      <c r="I272" s="849"/>
      <c r="J272" s="832"/>
      <c r="K272" s="832"/>
      <c r="L272" s="849">
        <v>13</v>
      </c>
      <c r="M272" s="849">
        <v>2678</v>
      </c>
      <c r="N272" s="832"/>
      <c r="O272" s="832">
        <v>206</v>
      </c>
      <c r="P272" s="849">
        <v>4</v>
      </c>
      <c r="Q272" s="849">
        <v>828</v>
      </c>
      <c r="R272" s="837"/>
      <c r="S272" s="850">
        <v>207</v>
      </c>
    </row>
    <row r="273" spans="1:19" ht="14.4" customHeight="1" x14ac:dyDescent="0.3">
      <c r="A273" s="831" t="s">
        <v>3305</v>
      </c>
      <c r="B273" s="832" t="s">
        <v>3306</v>
      </c>
      <c r="C273" s="832" t="s">
        <v>604</v>
      </c>
      <c r="D273" s="832" t="s">
        <v>1210</v>
      </c>
      <c r="E273" s="832" t="s">
        <v>3287</v>
      </c>
      <c r="F273" s="832" t="s">
        <v>3318</v>
      </c>
      <c r="G273" s="832" t="s">
        <v>3319</v>
      </c>
      <c r="H273" s="849">
        <v>9</v>
      </c>
      <c r="I273" s="849">
        <v>747</v>
      </c>
      <c r="J273" s="832">
        <v>1</v>
      </c>
      <c r="K273" s="832">
        <v>83</v>
      </c>
      <c r="L273" s="849">
        <v>32</v>
      </c>
      <c r="M273" s="849">
        <v>2656</v>
      </c>
      <c r="N273" s="832">
        <v>3.5555555555555554</v>
      </c>
      <c r="O273" s="832">
        <v>83</v>
      </c>
      <c r="P273" s="849">
        <v>26</v>
      </c>
      <c r="Q273" s="849">
        <v>2184</v>
      </c>
      <c r="R273" s="837">
        <v>2.9236947791164658</v>
      </c>
      <c r="S273" s="850">
        <v>84</v>
      </c>
    </row>
    <row r="274" spans="1:19" ht="14.4" customHeight="1" x14ac:dyDescent="0.3">
      <c r="A274" s="831" t="s">
        <v>3305</v>
      </c>
      <c r="B274" s="832" t="s">
        <v>3306</v>
      </c>
      <c r="C274" s="832" t="s">
        <v>604</v>
      </c>
      <c r="D274" s="832" t="s">
        <v>1210</v>
      </c>
      <c r="E274" s="832" t="s">
        <v>3287</v>
      </c>
      <c r="F274" s="832" t="s">
        <v>3320</v>
      </c>
      <c r="G274" s="832" t="s">
        <v>3321</v>
      </c>
      <c r="H274" s="849"/>
      <c r="I274" s="849"/>
      <c r="J274" s="832"/>
      <c r="K274" s="832"/>
      <c r="L274" s="849">
        <v>9</v>
      </c>
      <c r="M274" s="849">
        <v>954</v>
      </c>
      <c r="N274" s="832"/>
      <c r="O274" s="832">
        <v>106</v>
      </c>
      <c r="P274" s="849">
        <v>6</v>
      </c>
      <c r="Q274" s="849">
        <v>642</v>
      </c>
      <c r="R274" s="837"/>
      <c r="S274" s="850">
        <v>107</v>
      </c>
    </row>
    <row r="275" spans="1:19" ht="14.4" customHeight="1" x14ac:dyDescent="0.3">
      <c r="A275" s="831" t="s">
        <v>3305</v>
      </c>
      <c r="B275" s="832" t="s">
        <v>3306</v>
      </c>
      <c r="C275" s="832" t="s">
        <v>604</v>
      </c>
      <c r="D275" s="832" t="s">
        <v>1210</v>
      </c>
      <c r="E275" s="832" t="s">
        <v>3287</v>
      </c>
      <c r="F275" s="832" t="s">
        <v>3322</v>
      </c>
      <c r="G275" s="832" t="s">
        <v>3323</v>
      </c>
      <c r="H275" s="849">
        <v>4</v>
      </c>
      <c r="I275" s="849">
        <v>148</v>
      </c>
      <c r="J275" s="832">
        <v>1</v>
      </c>
      <c r="K275" s="832">
        <v>37</v>
      </c>
      <c r="L275" s="849">
        <v>5</v>
      </c>
      <c r="M275" s="849">
        <v>185</v>
      </c>
      <c r="N275" s="832">
        <v>1.25</v>
      </c>
      <c r="O275" s="832">
        <v>37</v>
      </c>
      <c r="P275" s="849">
        <v>8</v>
      </c>
      <c r="Q275" s="849">
        <v>304</v>
      </c>
      <c r="R275" s="837">
        <v>2.0540540540540539</v>
      </c>
      <c r="S275" s="850">
        <v>38</v>
      </c>
    </row>
    <row r="276" spans="1:19" ht="14.4" customHeight="1" x14ac:dyDescent="0.3">
      <c r="A276" s="831" t="s">
        <v>3305</v>
      </c>
      <c r="B276" s="832" t="s">
        <v>3306</v>
      </c>
      <c r="C276" s="832" t="s">
        <v>604</v>
      </c>
      <c r="D276" s="832" t="s">
        <v>1210</v>
      </c>
      <c r="E276" s="832" t="s">
        <v>3287</v>
      </c>
      <c r="F276" s="832" t="s">
        <v>3288</v>
      </c>
      <c r="G276" s="832" t="s">
        <v>3289</v>
      </c>
      <c r="H276" s="849"/>
      <c r="I276" s="849"/>
      <c r="J276" s="832"/>
      <c r="K276" s="832"/>
      <c r="L276" s="849">
        <v>4</v>
      </c>
      <c r="M276" s="849">
        <v>324</v>
      </c>
      <c r="N276" s="832"/>
      <c r="O276" s="832">
        <v>81</v>
      </c>
      <c r="P276" s="849">
        <v>3</v>
      </c>
      <c r="Q276" s="849">
        <v>243</v>
      </c>
      <c r="R276" s="837"/>
      <c r="S276" s="850">
        <v>81</v>
      </c>
    </row>
    <row r="277" spans="1:19" ht="14.4" customHeight="1" x14ac:dyDescent="0.3">
      <c r="A277" s="831" t="s">
        <v>3305</v>
      </c>
      <c r="B277" s="832" t="s">
        <v>3306</v>
      </c>
      <c r="C277" s="832" t="s">
        <v>604</v>
      </c>
      <c r="D277" s="832" t="s">
        <v>1210</v>
      </c>
      <c r="E277" s="832" t="s">
        <v>3287</v>
      </c>
      <c r="F277" s="832" t="s">
        <v>3290</v>
      </c>
      <c r="G277" s="832" t="s">
        <v>3291</v>
      </c>
      <c r="H277" s="849">
        <v>134</v>
      </c>
      <c r="I277" s="849">
        <v>33634</v>
      </c>
      <c r="J277" s="832">
        <v>1</v>
      </c>
      <c r="K277" s="832">
        <v>251</v>
      </c>
      <c r="L277" s="849">
        <v>234</v>
      </c>
      <c r="M277" s="849">
        <v>58968</v>
      </c>
      <c r="N277" s="832">
        <v>1.7532259023607064</v>
      </c>
      <c r="O277" s="832">
        <v>252</v>
      </c>
      <c r="P277" s="849">
        <v>211</v>
      </c>
      <c r="Q277" s="849">
        <v>53594</v>
      </c>
      <c r="R277" s="837">
        <v>1.5934471070940119</v>
      </c>
      <c r="S277" s="850">
        <v>254</v>
      </c>
    </row>
    <row r="278" spans="1:19" ht="14.4" customHeight="1" x14ac:dyDescent="0.3">
      <c r="A278" s="831" t="s">
        <v>3305</v>
      </c>
      <c r="B278" s="832" t="s">
        <v>3306</v>
      </c>
      <c r="C278" s="832" t="s">
        <v>604</v>
      </c>
      <c r="D278" s="832" t="s">
        <v>1210</v>
      </c>
      <c r="E278" s="832" t="s">
        <v>3287</v>
      </c>
      <c r="F278" s="832" t="s">
        <v>3336</v>
      </c>
      <c r="G278" s="832" t="s">
        <v>3337</v>
      </c>
      <c r="H278" s="849">
        <v>94</v>
      </c>
      <c r="I278" s="849">
        <v>11844</v>
      </c>
      <c r="J278" s="832">
        <v>1</v>
      </c>
      <c r="K278" s="832">
        <v>126</v>
      </c>
      <c r="L278" s="849">
        <v>123</v>
      </c>
      <c r="M278" s="849">
        <v>15621</v>
      </c>
      <c r="N278" s="832">
        <v>1.3188956433637284</v>
      </c>
      <c r="O278" s="832">
        <v>127</v>
      </c>
      <c r="P278" s="849">
        <v>84</v>
      </c>
      <c r="Q278" s="849">
        <v>10584</v>
      </c>
      <c r="R278" s="837">
        <v>0.8936170212765957</v>
      </c>
      <c r="S278" s="850">
        <v>126</v>
      </c>
    </row>
    <row r="279" spans="1:19" ht="14.4" customHeight="1" x14ac:dyDescent="0.3">
      <c r="A279" s="831" t="s">
        <v>3305</v>
      </c>
      <c r="B279" s="832" t="s">
        <v>3306</v>
      </c>
      <c r="C279" s="832" t="s">
        <v>604</v>
      </c>
      <c r="D279" s="832" t="s">
        <v>1210</v>
      </c>
      <c r="E279" s="832" t="s">
        <v>3287</v>
      </c>
      <c r="F279" s="832" t="s">
        <v>3292</v>
      </c>
      <c r="G279" s="832" t="s">
        <v>3293</v>
      </c>
      <c r="H279" s="849">
        <v>53</v>
      </c>
      <c r="I279" s="849">
        <v>8639</v>
      </c>
      <c r="J279" s="832">
        <v>1</v>
      </c>
      <c r="K279" s="832">
        <v>163</v>
      </c>
      <c r="L279" s="849">
        <v>93</v>
      </c>
      <c r="M279" s="849">
        <v>15252</v>
      </c>
      <c r="N279" s="832">
        <v>1.7654821159856464</v>
      </c>
      <c r="O279" s="832">
        <v>164</v>
      </c>
      <c r="P279" s="849">
        <v>53</v>
      </c>
      <c r="Q279" s="849">
        <v>8745</v>
      </c>
      <c r="R279" s="837">
        <v>1.0122699386503067</v>
      </c>
      <c r="S279" s="850">
        <v>165</v>
      </c>
    </row>
    <row r="280" spans="1:19" ht="14.4" customHeight="1" x14ac:dyDescent="0.3">
      <c r="A280" s="831" t="s">
        <v>3305</v>
      </c>
      <c r="B280" s="832" t="s">
        <v>3306</v>
      </c>
      <c r="C280" s="832" t="s">
        <v>604</v>
      </c>
      <c r="D280" s="832" t="s">
        <v>1210</v>
      </c>
      <c r="E280" s="832" t="s">
        <v>3287</v>
      </c>
      <c r="F280" s="832" t="s">
        <v>3340</v>
      </c>
      <c r="G280" s="832" t="s">
        <v>3341</v>
      </c>
      <c r="H280" s="849">
        <v>214</v>
      </c>
      <c r="I280" s="849">
        <v>7133.34</v>
      </c>
      <c r="J280" s="832">
        <v>1</v>
      </c>
      <c r="K280" s="832">
        <v>33.333364485981306</v>
      </c>
      <c r="L280" s="849">
        <v>328</v>
      </c>
      <c r="M280" s="849">
        <v>10933.34</v>
      </c>
      <c r="N280" s="832">
        <v>1.532709782514222</v>
      </c>
      <c r="O280" s="832">
        <v>33.333353658536588</v>
      </c>
      <c r="P280" s="849">
        <v>287</v>
      </c>
      <c r="Q280" s="849">
        <v>9566.67</v>
      </c>
      <c r="R280" s="837">
        <v>1.341120709232982</v>
      </c>
      <c r="S280" s="850">
        <v>33.333344947735192</v>
      </c>
    </row>
    <row r="281" spans="1:19" ht="14.4" customHeight="1" x14ac:dyDescent="0.3">
      <c r="A281" s="831" t="s">
        <v>3305</v>
      </c>
      <c r="B281" s="832" t="s">
        <v>3306</v>
      </c>
      <c r="C281" s="832" t="s">
        <v>604</v>
      </c>
      <c r="D281" s="832" t="s">
        <v>1210</v>
      </c>
      <c r="E281" s="832" t="s">
        <v>3287</v>
      </c>
      <c r="F281" s="832" t="s">
        <v>3344</v>
      </c>
      <c r="G281" s="832" t="s">
        <v>3345</v>
      </c>
      <c r="H281" s="849"/>
      <c r="I281" s="849"/>
      <c r="J281" s="832"/>
      <c r="K281" s="832"/>
      <c r="L281" s="849">
        <v>2</v>
      </c>
      <c r="M281" s="849">
        <v>74</v>
      </c>
      <c r="N281" s="832"/>
      <c r="O281" s="832">
        <v>37</v>
      </c>
      <c r="P281" s="849"/>
      <c r="Q281" s="849"/>
      <c r="R281" s="837"/>
      <c r="S281" s="850"/>
    </row>
    <row r="282" spans="1:19" ht="14.4" customHeight="1" x14ac:dyDescent="0.3">
      <c r="A282" s="831" t="s">
        <v>3305</v>
      </c>
      <c r="B282" s="832" t="s">
        <v>3306</v>
      </c>
      <c r="C282" s="832" t="s">
        <v>604</v>
      </c>
      <c r="D282" s="832" t="s">
        <v>1210</v>
      </c>
      <c r="E282" s="832" t="s">
        <v>3287</v>
      </c>
      <c r="F282" s="832" t="s">
        <v>3294</v>
      </c>
      <c r="G282" s="832" t="s">
        <v>3295</v>
      </c>
      <c r="H282" s="849">
        <v>53</v>
      </c>
      <c r="I282" s="849">
        <v>4558</v>
      </c>
      <c r="J282" s="832">
        <v>1</v>
      </c>
      <c r="K282" s="832">
        <v>86</v>
      </c>
      <c r="L282" s="849">
        <v>95</v>
      </c>
      <c r="M282" s="849">
        <v>8170</v>
      </c>
      <c r="N282" s="832">
        <v>1.7924528301886793</v>
      </c>
      <c r="O282" s="832">
        <v>86</v>
      </c>
      <c r="P282" s="849">
        <v>54</v>
      </c>
      <c r="Q282" s="849">
        <v>4698</v>
      </c>
      <c r="R282" s="837">
        <v>1.0307152259763055</v>
      </c>
      <c r="S282" s="850">
        <v>87</v>
      </c>
    </row>
    <row r="283" spans="1:19" ht="14.4" customHeight="1" x14ac:dyDescent="0.3">
      <c r="A283" s="831" t="s">
        <v>3305</v>
      </c>
      <c r="B283" s="832" t="s">
        <v>3306</v>
      </c>
      <c r="C283" s="832" t="s">
        <v>604</v>
      </c>
      <c r="D283" s="832" t="s">
        <v>1210</v>
      </c>
      <c r="E283" s="832" t="s">
        <v>3287</v>
      </c>
      <c r="F283" s="832" t="s">
        <v>3368</v>
      </c>
      <c r="G283" s="832" t="s">
        <v>3369</v>
      </c>
      <c r="H283" s="849"/>
      <c r="I283" s="849"/>
      <c r="J283" s="832"/>
      <c r="K283" s="832"/>
      <c r="L283" s="849">
        <v>1</v>
      </c>
      <c r="M283" s="849">
        <v>59</v>
      </c>
      <c r="N283" s="832"/>
      <c r="O283" s="832">
        <v>59</v>
      </c>
      <c r="P283" s="849"/>
      <c r="Q283" s="849"/>
      <c r="R283" s="837"/>
      <c r="S283" s="850"/>
    </row>
    <row r="284" spans="1:19" ht="14.4" customHeight="1" x14ac:dyDescent="0.3">
      <c r="A284" s="831" t="s">
        <v>3305</v>
      </c>
      <c r="B284" s="832" t="s">
        <v>3306</v>
      </c>
      <c r="C284" s="832" t="s">
        <v>604</v>
      </c>
      <c r="D284" s="832" t="s">
        <v>1210</v>
      </c>
      <c r="E284" s="832" t="s">
        <v>3287</v>
      </c>
      <c r="F284" s="832" t="s">
        <v>3380</v>
      </c>
      <c r="G284" s="832" t="s">
        <v>3381</v>
      </c>
      <c r="H284" s="849"/>
      <c r="I284" s="849"/>
      <c r="J284" s="832"/>
      <c r="K284" s="832"/>
      <c r="L284" s="849">
        <v>1</v>
      </c>
      <c r="M284" s="849">
        <v>87</v>
      </c>
      <c r="N284" s="832"/>
      <c r="O284" s="832">
        <v>87</v>
      </c>
      <c r="P284" s="849"/>
      <c r="Q284" s="849"/>
      <c r="R284" s="837"/>
      <c r="S284" s="850"/>
    </row>
    <row r="285" spans="1:19" ht="14.4" customHeight="1" x14ac:dyDescent="0.3">
      <c r="A285" s="831" t="s">
        <v>3305</v>
      </c>
      <c r="B285" s="832" t="s">
        <v>3306</v>
      </c>
      <c r="C285" s="832" t="s">
        <v>604</v>
      </c>
      <c r="D285" s="832" t="s">
        <v>1211</v>
      </c>
      <c r="E285" s="832" t="s">
        <v>3296</v>
      </c>
      <c r="F285" s="832" t="s">
        <v>3297</v>
      </c>
      <c r="G285" s="832" t="s">
        <v>3298</v>
      </c>
      <c r="H285" s="849">
        <v>0.75</v>
      </c>
      <c r="I285" s="849">
        <v>113.25</v>
      </c>
      <c r="J285" s="832">
        <v>1</v>
      </c>
      <c r="K285" s="832">
        <v>151</v>
      </c>
      <c r="L285" s="849">
        <v>0.9</v>
      </c>
      <c r="M285" s="849">
        <v>62.639999999999993</v>
      </c>
      <c r="N285" s="832">
        <v>0.55311258278145692</v>
      </c>
      <c r="O285" s="832">
        <v>69.599999999999994</v>
      </c>
      <c r="P285" s="849">
        <v>1.65</v>
      </c>
      <c r="Q285" s="849">
        <v>114.85</v>
      </c>
      <c r="R285" s="837">
        <v>1.0141280353200883</v>
      </c>
      <c r="S285" s="850">
        <v>69.606060606060609</v>
      </c>
    </row>
    <row r="286" spans="1:19" ht="14.4" customHeight="1" x14ac:dyDescent="0.3">
      <c r="A286" s="831" t="s">
        <v>3305</v>
      </c>
      <c r="B286" s="832" t="s">
        <v>3306</v>
      </c>
      <c r="C286" s="832" t="s">
        <v>604</v>
      </c>
      <c r="D286" s="832" t="s">
        <v>1211</v>
      </c>
      <c r="E286" s="832" t="s">
        <v>3296</v>
      </c>
      <c r="F286" s="832" t="s">
        <v>3309</v>
      </c>
      <c r="G286" s="832" t="s">
        <v>634</v>
      </c>
      <c r="H286" s="849">
        <v>15</v>
      </c>
      <c r="I286" s="849">
        <v>252</v>
      </c>
      <c r="J286" s="832">
        <v>1</v>
      </c>
      <c r="K286" s="832">
        <v>16.8</v>
      </c>
      <c r="L286" s="849">
        <v>18</v>
      </c>
      <c r="M286" s="849">
        <v>302.39999999999998</v>
      </c>
      <c r="N286" s="832">
        <v>1.2</v>
      </c>
      <c r="O286" s="832">
        <v>16.799999999999997</v>
      </c>
      <c r="P286" s="849">
        <v>33</v>
      </c>
      <c r="Q286" s="849">
        <v>554.4</v>
      </c>
      <c r="R286" s="837">
        <v>2.1999999999999997</v>
      </c>
      <c r="S286" s="850">
        <v>16.8</v>
      </c>
    </row>
    <row r="287" spans="1:19" ht="14.4" customHeight="1" x14ac:dyDescent="0.3">
      <c r="A287" s="831" t="s">
        <v>3305</v>
      </c>
      <c r="B287" s="832" t="s">
        <v>3306</v>
      </c>
      <c r="C287" s="832" t="s">
        <v>604</v>
      </c>
      <c r="D287" s="832" t="s">
        <v>1211</v>
      </c>
      <c r="E287" s="832" t="s">
        <v>3287</v>
      </c>
      <c r="F287" s="832" t="s">
        <v>3318</v>
      </c>
      <c r="G287" s="832" t="s">
        <v>3319</v>
      </c>
      <c r="H287" s="849"/>
      <c r="I287" s="849"/>
      <c r="J287" s="832"/>
      <c r="K287" s="832"/>
      <c r="L287" s="849">
        <v>26</v>
      </c>
      <c r="M287" s="849">
        <v>2158</v>
      </c>
      <c r="N287" s="832"/>
      <c r="O287" s="832">
        <v>83</v>
      </c>
      <c r="P287" s="849">
        <v>25</v>
      </c>
      <c r="Q287" s="849">
        <v>2100</v>
      </c>
      <c r="R287" s="837"/>
      <c r="S287" s="850">
        <v>84</v>
      </c>
    </row>
    <row r="288" spans="1:19" ht="14.4" customHeight="1" x14ac:dyDescent="0.3">
      <c r="A288" s="831" t="s">
        <v>3305</v>
      </c>
      <c r="B288" s="832" t="s">
        <v>3306</v>
      </c>
      <c r="C288" s="832" t="s">
        <v>604</v>
      </c>
      <c r="D288" s="832" t="s">
        <v>1211</v>
      </c>
      <c r="E288" s="832" t="s">
        <v>3287</v>
      </c>
      <c r="F288" s="832" t="s">
        <v>3320</v>
      </c>
      <c r="G288" s="832" t="s">
        <v>3321</v>
      </c>
      <c r="H288" s="849">
        <v>13</v>
      </c>
      <c r="I288" s="849">
        <v>1378</v>
      </c>
      <c r="J288" s="832">
        <v>1</v>
      </c>
      <c r="K288" s="832">
        <v>106</v>
      </c>
      <c r="L288" s="849"/>
      <c r="M288" s="849"/>
      <c r="N288" s="832"/>
      <c r="O288" s="832"/>
      <c r="P288" s="849">
        <v>4</v>
      </c>
      <c r="Q288" s="849">
        <v>428</v>
      </c>
      <c r="R288" s="837">
        <v>0.31059506531204645</v>
      </c>
      <c r="S288" s="850">
        <v>107</v>
      </c>
    </row>
    <row r="289" spans="1:19" ht="14.4" customHeight="1" x14ac:dyDescent="0.3">
      <c r="A289" s="831" t="s">
        <v>3305</v>
      </c>
      <c r="B289" s="832" t="s">
        <v>3306</v>
      </c>
      <c r="C289" s="832" t="s">
        <v>604</v>
      </c>
      <c r="D289" s="832" t="s">
        <v>1211</v>
      </c>
      <c r="E289" s="832" t="s">
        <v>3287</v>
      </c>
      <c r="F289" s="832" t="s">
        <v>3322</v>
      </c>
      <c r="G289" s="832" t="s">
        <v>3323</v>
      </c>
      <c r="H289" s="849">
        <v>3</v>
      </c>
      <c r="I289" s="849">
        <v>111</v>
      </c>
      <c r="J289" s="832">
        <v>1</v>
      </c>
      <c r="K289" s="832">
        <v>37</v>
      </c>
      <c r="L289" s="849">
        <v>6</v>
      </c>
      <c r="M289" s="849">
        <v>222</v>
      </c>
      <c r="N289" s="832">
        <v>2</v>
      </c>
      <c r="O289" s="832">
        <v>37</v>
      </c>
      <c r="P289" s="849">
        <v>11</v>
      </c>
      <c r="Q289" s="849">
        <v>418</v>
      </c>
      <c r="R289" s="837">
        <v>3.7657657657657659</v>
      </c>
      <c r="S289" s="850">
        <v>38</v>
      </c>
    </row>
    <row r="290" spans="1:19" ht="14.4" customHeight="1" x14ac:dyDescent="0.3">
      <c r="A290" s="831" t="s">
        <v>3305</v>
      </c>
      <c r="B290" s="832" t="s">
        <v>3306</v>
      </c>
      <c r="C290" s="832" t="s">
        <v>604</v>
      </c>
      <c r="D290" s="832" t="s">
        <v>1211</v>
      </c>
      <c r="E290" s="832" t="s">
        <v>3287</v>
      </c>
      <c r="F290" s="832" t="s">
        <v>3326</v>
      </c>
      <c r="G290" s="832" t="s">
        <v>3327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5</v>
      </c>
      <c r="R290" s="837"/>
      <c r="S290" s="850">
        <v>5</v>
      </c>
    </row>
    <row r="291" spans="1:19" ht="14.4" customHeight="1" x14ac:dyDescent="0.3">
      <c r="A291" s="831" t="s">
        <v>3305</v>
      </c>
      <c r="B291" s="832" t="s">
        <v>3306</v>
      </c>
      <c r="C291" s="832" t="s">
        <v>604</v>
      </c>
      <c r="D291" s="832" t="s">
        <v>1211</v>
      </c>
      <c r="E291" s="832" t="s">
        <v>3287</v>
      </c>
      <c r="F291" s="832" t="s">
        <v>3330</v>
      </c>
      <c r="G291" s="832" t="s">
        <v>3331</v>
      </c>
      <c r="H291" s="849"/>
      <c r="I291" s="849"/>
      <c r="J291" s="832"/>
      <c r="K291" s="832"/>
      <c r="L291" s="849"/>
      <c r="M291" s="849"/>
      <c r="N291" s="832"/>
      <c r="O291" s="832"/>
      <c r="P291" s="849">
        <v>1</v>
      </c>
      <c r="Q291" s="849">
        <v>384</v>
      </c>
      <c r="R291" s="837"/>
      <c r="S291" s="850">
        <v>384</v>
      </c>
    </row>
    <row r="292" spans="1:19" ht="14.4" customHeight="1" x14ac:dyDescent="0.3">
      <c r="A292" s="831" t="s">
        <v>3305</v>
      </c>
      <c r="B292" s="832" t="s">
        <v>3306</v>
      </c>
      <c r="C292" s="832" t="s">
        <v>604</v>
      </c>
      <c r="D292" s="832" t="s">
        <v>1211</v>
      </c>
      <c r="E292" s="832" t="s">
        <v>3287</v>
      </c>
      <c r="F292" s="832" t="s">
        <v>3290</v>
      </c>
      <c r="G292" s="832" t="s">
        <v>3291</v>
      </c>
      <c r="H292" s="849">
        <v>24</v>
      </c>
      <c r="I292" s="849">
        <v>6024</v>
      </c>
      <c r="J292" s="832">
        <v>1</v>
      </c>
      <c r="K292" s="832">
        <v>251</v>
      </c>
      <c r="L292" s="849">
        <v>24</v>
      </c>
      <c r="M292" s="849">
        <v>6048</v>
      </c>
      <c r="N292" s="832">
        <v>1.0039840637450199</v>
      </c>
      <c r="O292" s="832">
        <v>252</v>
      </c>
      <c r="P292" s="849">
        <v>32</v>
      </c>
      <c r="Q292" s="849">
        <v>8128</v>
      </c>
      <c r="R292" s="837">
        <v>1.3492695883134129</v>
      </c>
      <c r="S292" s="850">
        <v>254</v>
      </c>
    </row>
    <row r="293" spans="1:19" ht="14.4" customHeight="1" x14ac:dyDescent="0.3">
      <c r="A293" s="831" t="s">
        <v>3305</v>
      </c>
      <c r="B293" s="832" t="s">
        <v>3306</v>
      </c>
      <c r="C293" s="832" t="s">
        <v>604</v>
      </c>
      <c r="D293" s="832" t="s">
        <v>1211</v>
      </c>
      <c r="E293" s="832" t="s">
        <v>3287</v>
      </c>
      <c r="F293" s="832" t="s">
        <v>3336</v>
      </c>
      <c r="G293" s="832" t="s">
        <v>3337</v>
      </c>
      <c r="H293" s="849">
        <v>35</v>
      </c>
      <c r="I293" s="849">
        <v>4410</v>
      </c>
      <c r="J293" s="832">
        <v>1</v>
      </c>
      <c r="K293" s="832">
        <v>126</v>
      </c>
      <c r="L293" s="849">
        <v>69</v>
      </c>
      <c r="M293" s="849">
        <v>8763</v>
      </c>
      <c r="N293" s="832">
        <v>1.9870748299319727</v>
      </c>
      <c r="O293" s="832">
        <v>127</v>
      </c>
      <c r="P293" s="849">
        <v>119</v>
      </c>
      <c r="Q293" s="849">
        <v>14994</v>
      </c>
      <c r="R293" s="837">
        <v>3.4</v>
      </c>
      <c r="S293" s="850">
        <v>126</v>
      </c>
    </row>
    <row r="294" spans="1:19" ht="14.4" customHeight="1" x14ac:dyDescent="0.3">
      <c r="A294" s="831" t="s">
        <v>3305</v>
      </c>
      <c r="B294" s="832" t="s">
        <v>3306</v>
      </c>
      <c r="C294" s="832" t="s">
        <v>604</v>
      </c>
      <c r="D294" s="832" t="s">
        <v>1211</v>
      </c>
      <c r="E294" s="832" t="s">
        <v>3287</v>
      </c>
      <c r="F294" s="832" t="s">
        <v>3292</v>
      </c>
      <c r="G294" s="832" t="s">
        <v>3293</v>
      </c>
      <c r="H294" s="849">
        <v>20</v>
      </c>
      <c r="I294" s="849">
        <v>3260</v>
      </c>
      <c r="J294" s="832">
        <v>1</v>
      </c>
      <c r="K294" s="832">
        <v>163</v>
      </c>
      <c r="L294" s="849">
        <v>26</v>
      </c>
      <c r="M294" s="849">
        <v>4264</v>
      </c>
      <c r="N294" s="832">
        <v>1.3079754601226994</v>
      </c>
      <c r="O294" s="832">
        <v>164</v>
      </c>
      <c r="P294" s="849">
        <v>44</v>
      </c>
      <c r="Q294" s="849">
        <v>7260</v>
      </c>
      <c r="R294" s="837">
        <v>2.2269938650306749</v>
      </c>
      <c r="S294" s="850">
        <v>165</v>
      </c>
    </row>
    <row r="295" spans="1:19" ht="14.4" customHeight="1" x14ac:dyDescent="0.3">
      <c r="A295" s="831" t="s">
        <v>3305</v>
      </c>
      <c r="B295" s="832" t="s">
        <v>3306</v>
      </c>
      <c r="C295" s="832" t="s">
        <v>604</v>
      </c>
      <c r="D295" s="832" t="s">
        <v>1211</v>
      </c>
      <c r="E295" s="832" t="s">
        <v>3287</v>
      </c>
      <c r="F295" s="832" t="s">
        <v>3340</v>
      </c>
      <c r="G295" s="832" t="s">
        <v>3341</v>
      </c>
      <c r="H295" s="849">
        <v>58</v>
      </c>
      <c r="I295" s="849">
        <v>1933.34</v>
      </c>
      <c r="J295" s="832">
        <v>1</v>
      </c>
      <c r="K295" s="832">
        <v>33.333448275862068</v>
      </c>
      <c r="L295" s="849">
        <v>92</v>
      </c>
      <c r="M295" s="849">
        <v>3066.67</v>
      </c>
      <c r="N295" s="832">
        <v>1.5862031510236172</v>
      </c>
      <c r="O295" s="832">
        <v>33.333369565217389</v>
      </c>
      <c r="P295" s="849">
        <v>149</v>
      </c>
      <c r="Q295" s="849">
        <v>4966.67</v>
      </c>
      <c r="R295" s="837">
        <v>2.5689583829021281</v>
      </c>
      <c r="S295" s="850">
        <v>33.333355704697986</v>
      </c>
    </row>
    <row r="296" spans="1:19" ht="14.4" customHeight="1" x14ac:dyDescent="0.3">
      <c r="A296" s="831" t="s">
        <v>3305</v>
      </c>
      <c r="B296" s="832" t="s">
        <v>3306</v>
      </c>
      <c r="C296" s="832" t="s">
        <v>604</v>
      </c>
      <c r="D296" s="832" t="s">
        <v>1211</v>
      </c>
      <c r="E296" s="832" t="s">
        <v>3287</v>
      </c>
      <c r="F296" s="832" t="s">
        <v>3344</v>
      </c>
      <c r="G296" s="832" t="s">
        <v>3345</v>
      </c>
      <c r="H296" s="849"/>
      <c r="I296" s="849"/>
      <c r="J296" s="832"/>
      <c r="K296" s="832"/>
      <c r="L296" s="849">
        <v>1</v>
      </c>
      <c r="M296" s="849">
        <v>37</v>
      </c>
      <c r="N296" s="832"/>
      <c r="O296" s="832">
        <v>37</v>
      </c>
      <c r="P296" s="849">
        <v>10</v>
      </c>
      <c r="Q296" s="849">
        <v>380</v>
      </c>
      <c r="R296" s="837"/>
      <c r="S296" s="850">
        <v>38</v>
      </c>
    </row>
    <row r="297" spans="1:19" ht="14.4" customHeight="1" x14ac:dyDescent="0.3">
      <c r="A297" s="831" t="s">
        <v>3305</v>
      </c>
      <c r="B297" s="832" t="s">
        <v>3306</v>
      </c>
      <c r="C297" s="832" t="s">
        <v>604</v>
      </c>
      <c r="D297" s="832" t="s">
        <v>1211</v>
      </c>
      <c r="E297" s="832" t="s">
        <v>3287</v>
      </c>
      <c r="F297" s="832" t="s">
        <v>3294</v>
      </c>
      <c r="G297" s="832" t="s">
        <v>3295</v>
      </c>
      <c r="H297" s="849">
        <v>18</v>
      </c>
      <c r="I297" s="849">
        <v>1548</v>
      </c>
      <c r="J297" s="832">
        <v>1</v>
      </c>
      <c r="K297" s="832">
        <v>86</v>
      </c>
      <c r="L297" s="849">
        <v>26</v>
      </c>
      <c r="M297" s="849">
        <v>2236</v>
      </c>
      <c r="N297" s="832">
        <v>1.4444444444444444</v>
      </c>
      <c r="O297" s="832">
        <v>86</v>
      </c>
      <c r="P297" s="849">
        <v>45</v>
      </c>
      <c r="Q297" s="849">
        <v>3915</v>
      </c>
      <c r="R297" s="837">
        <v>2.5290697674418605</v>
      </c>
      <c r="S297" s="850">
        <v>87</v>
      </c>
    </row>
    <row r="298" spans="1:19" ht="14.4" customHeight="1" x14ac:dyDescent="0.3">
      <c r="A298" s="831" t="s">
        <v>3305</v>
      </c>
      <c r="B298" s="832" t="s">
        <v>3306</v>
      </c>
      <c r="C298" s="832" t="s">
        <v>604</v>
      </c>
      <c r="D298" s="832" t="s">
        <v>1211</v>
      </c>
      <c r="E298" s="832" t="s">
        <v>3287</v>
      </c>
      <c r="F298" s="832" t="s">
        <v>3358</v>
      </c>
      <c r="G298" s="832" t="s">
        <v>3359</v>
      </c>
      <c r="H298" s="849"/>
      <c r="I298" s="849"/>
      <c r="J298" s="832"/>
      <c r="K298" s="832"/>
      <c r="L298" s="849">
        <v>1</v>
      </c>
      <c r="M298" s="849">
        <v>158</v>
      </c>
      <c r="N298" s="832"/>
      <c r="O298" s="832">
        <v>158</v>
      </c>
      <c r="P298" s="849"/>
      <c r="Q298" s="849"/>
      <c r="R298" s="837"/>
      <c r="S298" s="850"/>
    </row>
    <row r="299" spans="1:19" ht="14.4" customHeight="1" x14ac:dyDescent="0.3">
      <c r="A299" s="831" t="s">
        <v>3305</v>
      </c>
      <c r="B299" s="832" t="s">
        <v>3306</v>
      </c>
      <c r="C299" s="832" t="s">
        <v>604</v>
      </c>
      <c r="D299" s="832" t="s">
        <v>1211</v>
      </c>
      <c r="E299" s="832" t="s">
        <v>3287</v>
      </c>
      <c r="F299" s="832" t="s">
        <v>3368</v>
      </c>
      <c r="G299" s="832" t="s">
        <v>3369</v>
      </c>
      <c r="H299" s="849"/>
      <c r="I299" s="849"/>
      <c r="J299" s="832"/>
      <c r="K299" s="832"/>
      <c r="L299" s="849">
        <v>7</v>
      </c>
      <c r="M299" s="849">
        <v>413</v>
      </c>
      <c r="N299" s="832"/>
      <c r="O299" s="832">
        <v>59</v>
      </c>
      <c r="P299" s="849">
        <v>10</v>
      </c>
      <c r="Q299" s="849">
        <v>610</v>
      </c>
      <c r="R299" s="837"/>
      <c r="S299" s="850">
        <v>61</v>
      </c>
    </row>
    <row r="300" spans="1:19" ht="14.4" customHeight="1" x14ac:dyDescent="0.3">
      <c r="A300" s="831" t="s">
        <v>3305</v>
      </c>
      <c r="B300" s="832" t="s">
        <v>3306</v>
      </c>
      <c r="C300" s="832" t="s">
        <v>604</v>
      </c>
      <c r="D300" s="832" t="s">
        <v>1212</v>
      </c>
      <c r="E300" s="832" t="s">
        <v>3296</v>
      </c>
      <c r="F300" s="832" t="s">
        <v>3297</v>
      </c>
      <c r="G300" s="832" t="s">
        <v>3298</v>
      </c>
      <c r="H300" s="849">
        <v>1.05</v>
      </c>
      <c r="I300" s="849">
        <v>158.54999999999998</v>
      </c>
      <c r="J300" s="832">
        <v>1</v>
      </c>
      <c r="K300" s="832">
        <v>150.99999999999997</v>
      </c>
      <c r="L300" s="849">
        <v>1</v>
      </c>
      <c r="M300" s="849">
        <v>69.599999999999994</v>
      </c>
      <c r="N300" s="832">
        <v>0.43897824030274363</v>
      </c>
      <c r="O300" s="832">
        <v>69.599999999999994</v>
      </c>
      <c r="P300" s="849">
        <v>0.75</v>
      </c>
      <c r="Q300" s="849">
        <v>52.199999999999996</v>
      </c>
      <c r="R300" s="837">
        <v>0.32923368022705773</v>
      </c>
      <c r="S300" s="850">
        <v>69.599999999999994</v>
      </c>
    </row>
    <row r="301" spans="1:19" ht="14.4" customHeight="1" x14ac:dyDescent="0.3">
      <c r="A301" s="831" t="s">
        <v>3305</v>
      </c>
      <c r="B301" s="832" t="s">
        <v>3306</v>
      </c>
      <c r="C301" s="832" t="s">
        <v>604</v>
      </c>
      <c r="D301" s="832" t="s">
        <v>1212</v>
      </c>
      <c r="E301" s="832" t="s">
        <v>3296</v>
      </c>
      <c r="F301" s="832" t="s">
        <v>3309</v>
      </c>
      <c r="G301" s="832" t="s">
        <v>634</v>
      </c>
      <c r="H301" s="849">
        <v>19</v>
      </c>
      <c r="I301" s="849">
        <v>319.20000000000005</v>
      </c>
      <c r="J301" s="832">
        <v>1</v>
      </c>
      <c r="K301" s="832">
        <v>16.8</v>
      </c>
      <c r="L301" s="849">
        <v>18</v>
      </c>
      <c r="M301" s="849">
        <v>302.39999999999998</v>
      </c>
      <c r="N301" s="832">
        <v>0.94736842105263142</v>
      </c>
      <c r="O301" s="832">
        <v>16.799999999999997</v>
      </c>
      <c r="P301" s="849">
        <v>15</v>
      </c>
      <c r="Q301" s="849">
        <v>252</v>
      </c>
      <c r="R301" s="837">
        <v>0.78947368421052622</v>
      </c>
      <c r="S301" s="850">
        <v>16.8</v>
      </c>
    </row>
    <row r="302" spans="1:19" ht="14.4" customHeight="1" x14ac:dyDescent="0.3">
      <c r="A302" s="831" t="s">
        <v>3305</v>
      </c>
      <c r="B302" s="832" t="s">
        <v>3306</v>
      </c>
      <c r="C302" s="832" t="s">
        <v>604</v>
      </c>
      <c r="D302" s="832" t="s">
        <v>1212</v>
      </c>
      <c r="E302" s="832" t="s">
        <v>3296</v>
      </c>
      <c r="F302" s="832" t="s">
        <v>3310</v>
      </c>
      <c r="G302" s="832" t="s">
        <v>3311</v>
      </c>
      <c r="H302" s="849">
        <v>0.4</v>
      </c>
      <c r="I302" s="849">
        <v>84.02</v>
      </c>
      <c r="J302" s="832">
        <v>1</v>
      </c>
      <c r="K302" s="832">
        <v>210.04999999999998</v>
      </c>
      <c r="L302" s="849">
        <v>0.4</v>
      </c>
      <c r="M302" s="849">
        <v>84.02</v>
      </c>
      <c r="N302" s="832">
        <v>1</v>
      </c>
      <c r="O302" s="832">
        <v>210.04999999999998</v>
      </c>
      <c r="P302" s="849"/>
      <c r="Q302" s="849"/>
      <c r="R302" s="837"/>
      <c r="S302" s="850"/>
    </row>
    <row r="303" spans="1:19" ht="14.4" customHeight="1" x14ac:dyDescent="0.3">
      <c r="A303" s="831" t="s">
        <v>3305</v>
      </c>
      <c r="B303" s="832" t="s">
        <v>3306</v>
      </c>
      <c r="C303" s="832" t="s">
        <v>604</v>
      </c>
      <c r="D303" s="832" t="s">
        <v>1212</v>
      </c>
      <c r="E303" s="832" t="s">
        <v>3287</v>
      </c>
      <c r="F303" s="832" t="s">
        <v>3314</v>
      </c>
      <c r="G303" s="832" t="s">
        <v>3315</v>
      </c>
      <c r="H303" s="849"/>
      <c r="I303" s="849"/>
      <c r="J303" s="832"/>
      <c r="K303" s="832"/>
      <c r="L303" s="849">
        <v>1</v>
      </c>
      <c r="M303" s="849">
        <v>66</v>
      </c>
      <c r="N303" s="832"/>
      <c r="O303" s="832">
        <v>66</v>
      </c>
      <c r="P303" s="849"/>
      <c r="Q303" s="849"/>
      <c r="R303" s="837"/>
      <c r="S303" s="850"/>
    </row>
    <row r="304" spans="1:19" ht="14.4" customHeight="1" x14ac:dyDescent="0.3">
      <c r="A304" s="831" t="s">
        <v>3305</v>
      </c>
      <c r="B304" s="832" t="s">
        <v>3306</v>
      </c>
      <c r="C304" s="832" t="s">
        <v>604</v>
      </c>
      <c r="D304" s="832" t="s">
        <v>1212</v>
      </c>
      <c r="E304" s="832" t="s">
        <v>3287</v>
      </c>
      <c r="F304" s="832" t="s">
        <v>3318</v>
      </c>
      <c r="G304" s="832" t="s">
        <v>3319</v>
      </c>
      <c r="H304" s="849"/>
      <c r="I304" s="849"/>
      <c r="J304" s="832"/>
      <c r="K304" s="832"/>
      <c r="L304" s="849">
        <v>15</v>
      </c>
      <c r="M304" s="849">
        <v>1245</v>
      </c>
      <c r="N304" s="832"/>
      <c r="O304" s="832">
        <v>83</v>
      </c>
      <c r="P304" s="849"/>
      <c r="Q304" s="849"/>
      <c r="R304" s="837"/>
      <c r="S304" s="850"/>
    </row>
    <row r="305" spans="1:19" ht="14.4" customHeight="1" x14ac:dyDescent="0.3">
      <c r="A305" s="831" t="s">
        <v>3305</v>
      </c>
      <c r="B305" s="832" t="s">
        <v>3306</v>
      </c>
      <c r="C305" s="832" t="s">
        <v>604</v>
      </c>
      <c r="D305" s="832" t="s">
        <v>1212</v>
      </c>
      <c r="E305" s="832" t="s">
        <v>3287</v>
      </c>
      <c r="F305" s="832" t="s">
        <v>3320</v>
      </c>
      <c r="G305" s="832" t="s">
        <v>3321</v>
      </c>
      <c r="H305" s="849">
        <v>11</v>
      </c>
      <c r="I305" s="849">
        <v>1166</v>
      </c>
      <c r="J305" s="832">
        <v>1</v>
      </c>
      <c r="K305" s="832">
        <v>106</v>
      </c>
      <c r="L305" s="849">
        <v>29</v>
      </c>
      <c r="M305" s="849">
        <v>3074</v>
      </c>
      <c r="N305" s="832">
        <v>2.6363636363636362</v>
      </c>
      <c r="O305" s="832">
        <v>106</v>
      </c>
      <c r="P305" s="849"/>
      <c r="Q305" s="849"/>
      <c r="R305" s="837"/>
      <c r="S305" s="850"/>
    </row>
    <row r="306" spans="1:19" ht="14.4" customHeight="1" x14ac:dyDescent="0.3">
      <c r="A306" s="831" t="s">
        <v>3305</v>
      </c>
      <c r="B306" s="832" t="s">
        <v>3306</v>
      </c>
      <c r="C306" s="832" t="s">
        <v>604</v>
      </c>
      <c r="D306" s="832" t="s">
        <v>1212</v>
      </c>
      <c r="E306" s="832" t="s">
        <v>3287</v>
      </c>
      <c r="F306" s="832" t="s">
        <v>3322</v>
      </c>
      <c r="G306" s="832" t="s">
        <v>3323</v>
      </c>
      <c r="H306" s="849">
        <v>9</v>
      </c>
      <c r="I306" s="849">
        <v>333</v>
      </c>
      <c r="J306" s="832">
        <v>1</v>
      </c>
      <c r="K306" s="832">
        <v>37</v>
      </c>
      <c r="L306" s="849">
        <v>12</v>
      </c>
      <c r="M306" s="849">
        <v>444</v>
      </c>
      <c r="N306" s="832">
        <v>1.3333333333333333</v>
      </c>
      <c r="O306" s="832">
        <v>37</v>
      </c>
      <c r="P306" s="849">
        <v>9</v>
      </c>
      <c r="Q306" s="849">
        <v>342</v>
      </c>
      <c r="R306" s="837">
        <v>1.027027027027027</v>
      </c>
      <c r="S306" s="850">
        <v>38</v>
      </c>
    </row>
    <row r="307" spans="1:19" ht="14.4" customHeight="1" x14ac:dyDescent="0.3">
      <c r="A307" s="831" t="s">
        <v>3305</v>
      </c>
      <c r="B307" s="832" t="s">
        <v>3306</v>
      </c>
      <c r="C307" s="832" t="s">
        <v>604</v>
      </c>
      <c r="D307" s="832" t="s">
        <v>1212</v>
      </c>
      <c r="E307" s="832" t="s">
        <v>3287</v>
      </c>
      <c r="F307" s="832" t="s">
        <v>3326</v>
      </c>
      <c r="G307" s="832" t="s">
        <v>3327</v>
      </c>
      <c r="H307" s="849"/>
      <c r="I307" s="849"/>
      <c r="J307" s="832"/>
      <c r="K307" s="832"/>
      <c r="L307" s="849">
        <v>3</v>
      </c>
      <c r="M307" s="849">
        <v>15</v>
      </c>
      <c r="N307" s="832"/>
      <c r="O307" s="832">
        <v>5</v>
      </c>
      <c r="P307" s="849">
        <v>3</v>
      </c>
      <c r="Q307" s="849">
        <v>15</v>
      </c>
      <c r="R307" s="837"/>
      <c r="S307" s="850">
        <v>5</v>
      </c>
    </row>
    <row r="308" spans="1:19" ht="14.4" customHeight="1" x14ac:dyDescent="0.3">
      <c r="A308" s="831" t="s">
        <v>3305</v>
      </c>
      <c r="B308" s="832" t="s">
        <v>3306</v>
      </c>
      <c r="C308" s="832" t="s">
        <v>604</v>
      </c>
      <c r="D308" s="832" t="s">
        <v>1212</v>
      </c>
      <c r="E308" s="832" t="s">
        <v>3287</v>
      </c>
      <c r="F308" s="832" t="s">
        <v>3330</v>
      </c>
      <c r="G308" s="832" t="s">
        <v>3331</v>
      </c>
      <c r="H308" s="849"/>
      <c r="I308" s="849"/>
      <c r="J308" s="832"/>
      <c r="K308" s="832"/>
      <c r="L308" s="849"/>
      <c r="M308" s="849"/>
      <c r="N308" s="832"/>
      <c r="O308" s="832"/>
      <c r="P308" s="849">
        <v>3</v>
      </c>
      <c r="Q308" s="849">
        <v>1152</v>
      </c>
      <c r="R308" s="837"/>
      <c r="S308" s="850">
        <v>384</v>
      </c>
    </row>
    <row r="309" spans="1:19" ht="14.4" customHeight="1" x14ac:dyDescent="0.3">
      <c r="A309" s="831" t="s">
        <v>3305</v>
      </c>
      <c r="B309" s="832" t="s">
        <v>3306</v>
      </c>
      <c r="C309" s="832" t="s">
        <v>604</v>
      </c>
      <c r="D309" s="832" t="s">
        <v>1212</v>
      </c>
      <c r="E309" s="832" t="s">
        <v>3287</v>
      </c>
      <c r="F309" s="832" t="s">
        <v>3288</v>
      </c>
      <c r="G309" s="832" t="s">
        <v>3289</v>
      </c>
      <c r="H309" s="849"/>
      <c r="I309" s="849"/>
      <c r="J309" s="832"/>
      <c r="K309" s="832"/>
      <c r="L309" s="849">
        <v>3</v>
      </c>
      <c r="M309" s="849">
        <v>243</v>
      </c>
      <c r="N309" s="832"/>
      <c r="O309" s="832">
        <v>81</v>
      </c>
      <c r="P309" s="849">
        <v>1</v>
      </c>
      <c r="Q309" s="849">
        <v>81</v>
      </c>
      <c r="R309" s="837"/>
      <c r="S309" s="850">
        <v>81</v>
      </c>
    </row>
    <row r="310" spans="1:19" ht="14.4" customHeight="1" x14ac:dyDescent="0.3">
      <c r="A310" s="831" t="s">
        <v>3305</v>
      </c>
      <c r="B310" s="832" t="s">
        <v>3306</v>
      </c>
      <c r="C310" s="832" t="s">
        <v>604</v>
      </c>
      <c r="D310" s="832" t="s">
        <v>1212</v>
      </c>
      <c r="E310" s="832" t="s">
        <v>3287</v>
      </c>
      <c r="F310" s="832" t="s">
        <v>3290</v>
      </c>
      <c r="G310" s="832" t="s">
        <v>3291</v>
      </c>
      <c r="H310" s="849">
        <v>78</v>
      </c>
      <c r="I310" s="849">
        <v>19578</v>
      </c>
      <c r="J310" s="832">
        <v>1</v>
      </c>
      <c r="K310" s="832">
        <v>251</v>
      </c>
      <c r="L310" s="849">
        <v>126</v>
      </c>
      <c r="M310" s="849">
        <v>31752</v>
      </c>
      <c r="N310" s="832">
        <v>1.6218204106650322</v>
      </c>
      <c r="O310" s="832">
        <v>252</v>
      </c>
      <c r="P310" s="849">
        <v>100</v>
      </c>
      <c r="Q310" s="849">
        <v>25400</v>
      </c>
      <c r="R310" s="837">
        <v>1.2973746041475125</v>
      </c>
      <c r="S310" s="850">
        <v>254</v>
      </c>
    </row>
    <row r="311" spans="1:19" ht="14.4" customHeight="1" x14ac:dyDescent="0.3">
      <c r="A311" s="831" t="s">
        <v>3305</v>
      </c>
      <c r="B311" s="832" t="s">
        <v>3306</v>
      </c>
      <c r="C311" s="832" t="s">
        <v>604</v>
      </c>
      <c r="D311" s="832" t="s">
        <v>1212</v>
      </c>
      <c r="E311" s="832" t="s">
        <v>3287</v>
      </c>
      <c r="F311" s="832" t="s">
        <v>3336</v>
      </c>
      <c r="G311" s="832" t="s">
        <v>3337</v>
      </c>
      <c r="H311" s="849">
        <v>97</v>
      </c>
      <c r="I311" s="849">
        <v>12222</v>
      </c>
      <c r="J311" s="832">
        <v>1</v>
      </c>
      <c r="K311" s="832">
        <v>126</v>
      </c>
      <c r="L311" s="849">
        <v>168</v>
      </c>
      <c r="M311" s="849">
        <v>21336</v>
      </c>
      <c r="N311" s="832">
        <v>1.7457044673539519</v>
      </c>
      <c r="O311" s="832">
        <v>127</v>
      </c>
      <c r="P311" s="849">
        <v>57</v>
      </c>
      <c r="Q311" s="849">
        <v>7182</v>
      </c>
      <c r="R311" s="837">
        <v>0.58762886597938147</v>
      </c>
      <c r="S311" s="850">
        <v>126</v>
      </c>
    </row>
    <row r="312" spans="1:19" ht="14.4" customHeight="1" x14ac:dyDescent="0.3">
      <c r="A312" s="831" t="s">
        <v>3305</v>
      </c>
      <c r="B312" s="832" t="s">
        <v>3306</v>
      </c>
      <c r="C312" s="832" t="s">
        <v>604</v>
      </c>
      <c r="D312" s="832" t="s">
        <v>1212</v>
      </c>
      <c r="E312" s="832" t="s">
        <v>3287</v>
      </c>
      <c r="F312" s="832" t="s">
        <v>3292</v>
      </c>
      <c r="G312" s="832" t="s">
        <v>3293</v>
      </c>
      <c r="H312" s="849">
        <v>58</v>
      </c>
      <c r="I312" s="849">
        <v>9454</v>
      </c>
      <c r="J312" s="832">
        <v>1</v>
      </c>
      <c r="K312" s="832">
        <v>163</v>
      </c>
      <c r="L312" s="849">
        <v>42</v>
      </c>
      <c r="M312" s="849">
        <v>6888</v>
      </c>
      <c r="N312" s="832">
        <v>0.72858049502855937</v>
      </c>
      <c r="O312" s="832">
        <v>164</v>
      </c>
      <c r="P312" s="849">
        <v>25</v>
      </c>
      <c r="Q312" s="849">
        <v>4125</v>
      </c>
      <c r="R312" s="837">
        <v>0.43632324941823569</v>
      </c>
      <c r="S312" s="850">
        <v>165</v>
      </c>
    </row>
    <row r="313" spans="1:19" ht="14.4" customHeight="1" x14ac:dyDescent="0.3">
      <c r="A313" s="831" t="s">
        <v>3305</v>
      </c>
      <c r="B313" s="832" t="s">
        <v>3306</v>
      </c>
      <c r="C313" s="832" t="s">
        <v>604</v>
      </c>
      <c r="D313" s="832" t="s">
        <v>1212</v>
      </c>
      <c r="E313" s="832" t="s">
        <v>3287</v>
      </c>
      <c r="F313" s="832" t="s">
        <v>3340</v>
      </c>
      <c r="G313" s="832" t="s">
        <v>3341</v>
      </c>
      <c r="H313" s="849">
        <v>173</v>
      </c>
      <c r="I313" s="849">
        <v>5766.67</v>
      </c>
      <c r="J313" s="832">
        <v>1</v>
      </c>
      <c r="K313" s="832">
        <v>33.333352601156072</v>
      </c>
      <c r="L313" s="849">
        <v>292</v>
      </c>
      <c r="M313" s="849">
        <v>9733.33</v>
      </c>
      <c r="N313" s="832">
        <v>1.6878597180001629</v>
      </c>
      <c r="O313" s="832">
        <v>33.33332191780822</v>
      </c>
      <c r="P313" s="849">
        <v>155</v>
      </c>
      <c r="Q313" s="849">
        <v>5166.66</v>
      </c>
      <c r="R313" s="837">
        <v>0.89595208326469167</v>
      </c>
      <c r="S313" s="850">
        <v>33.333290322580645</v>
      </c>
    </row>
    <row r="314" spans="1:19" ht="14.4" customHeight="1" x14ac:dyDescent="0.3">
      <c r="A314" s="831" t="s">
        <v>3305</v>
      </c>
      <c r="B314" s="832" t="s">
        <v>3306</v>
      </c>
      <c r="C314" s="832" t="s">
        <v>604</v>
      </c>
      <c r="D314" s="832" t="s">
        <v>1212</v>
      </c>
      <c r="E314" s="832" t="s">
        <v>3287</v>
      </c>
      <c r="F314" s="832" t="s">
        <v>3344</v>
      </c>
      <c r="G314" s="832" t="s">
        <v>3345</v>
      </c>
      <c r="H314" s="849">
        <v>2</v>
      </c>
      <c r="I314" s="849">
        <v>74</v>
      </c>
      <c r="J314" s="832">
        <v>1</v>
      </c>
      <c r="K314" s="832">
        <v>37</v>
      </c>
      <c r="L314" s="849">
        <v>1</v>
      </c>
      <c r="M314" s="849">
        <v>37</v>
      </c>
      <c r="N314" s="832">
        <v>0.5</v>
      </c>
      <c r="O314" s="832">
        <v>37</v>
      </c>
      <c r="P314" s="849"/>
      <c r="Q314" s="849"/>
      <c r="R314" s="837"/>
      <c r="S314" s="850"/>
    </row>
    <row r="315" spans="1:19" ht="14.4" customHeight="1" x14ac:dyDescent="0.3">
      <c r="A315" s="831" t="s">
        <v>3305</v>
      </c>
      <c r="B315" s="832" t="s">
        <v>3306</v>
      </c>
      <c r="C315" s="832" t="s">
        <v>604</v>
      </c>
      <c r="D315" s="832" t="s">
        <v>1212</v>
      </c>
      <c r="E315" s="832" t="s">
        <v>3287</v>
      </c>
      <c r="F315" s="832" t="s">
        <v>3294</v>
      </c>
      <c r="G315" s="832" t="s">
        <v>3295</v>
      </c>
      <c r="H315" s="849">
        <v>58</v>
      </c>
      <c r="I315" s="849">
        <v>4988</v>
      </c>
      <c r="J315" s="832">
        <v>1</v>
      </c>
      <c r="K315" s="832">
        <v>86</v>
      </c>
      <c r="L315" s="849">
        <v>42</v>
      </c>
      <c r="M315" s="849">
        <v>3612</v>
      </c>
      <c r="N315" s="832">
        <v>0.72413793103448276</v>
      </c>
      <c r="O315" s="832">
        <v>86</v>
      </c>
      <c r="P315" s="849">
        <v>25</v>
      </c>
      <c r="Q315" s="849">
        <v>2175</v>
      </c>
      <c r="R315" s="837">
        <v>0.43604651162790697</v>
      </c>
      <c r="S315" s="850">
        <v>87</v>
      </c>
    </row>
    <row r="316" spans="1:19" ht="14.4" customHeight="1" x14ac:dyDescent="0.3">
      <c r="A316" s="831" t="s">
        <v>3305</v>
      </c>
      <c r="B316" s="832" t="s">
        <v>3306</v>
      </c>
      <c r="C316" s="832" t="s">
        <v>604</v>
      </c>
      <c r="D316" s="832" t="s">
        <v>1212</v>
      </c>
      <c r="E316" s="832" t="s">
        <v>3287</v>
      </c>
      <c r="F316" s="832" t="s">
        <v>3348</v>
      </c>
      <c r="G316" s="832" t="s">
        <v>3349</v>
      </c>
      <c r="H316" s="849">
        <v>1</v>
      </c>
      <c r="I316" s="849">
        <v>32</v>
      </c>
      <c r="J316" s="832">
        <v>1</v>
      </c>
      <c r="K316" s="832">
        <v>32</v>
      </c>
      <c r="L316" s="849"/>
      <c r="M316" s="849"/>
      <c r="N316" s="832"/>
      <c r="O316" s="832"/>
      <c r="P316" s="849"/>
      <c r="Q316" s="849"/>
      <c r="R316" s="837"/>
      <c r="S316" s="850"/>
    </row>
    <row r="317" spans="1:19" ht="14.4" customHeight="1" x14ac:dyDescent="0.3">
      <c r="A317" s="831" t="s">
        <v>3305</v>
      </c>
      <c r="B317" s="832" t="s">
        <v>3306</v>
      </c>
      <c r="C317" s="832" t="s">
        <v>604</v>
      </c>
      <c r="D317" s="832" t="s">
        <v>1212</v>
      </c>
      <c r="E317" s="832" t="s">
        <v>3287</v>
      </c>
      <c r="F317" s="832" t="s">
        <v>3368</v>
      </c>
      <c r="G317" s="832" t="s">
        <v>3369</v>
      </c>
      <c r="H317" s="849">
        <v>1</v>
      </c>
      <c r="I317" s="849">
        <v>59</v>
      </c>
      <c r="J317" s="832">
        <v>1</v>
      </c>
      <c r="K317" s="832">
        <v>59</v>
      </c>
      <c r="L317" s="849">
        <v>3</v>
      </c>
      <c r="M317" s="849">
        <v>177</v>
      </c>
      <c r="N317" s="832">
        <v>3</v>
      </c>
      <c r="O317" s="832">
        <v>59</v>
      </c>
      <c r="P317" s="849"/>
      <c r="Q317" s="849"/>
      <c r="R317" s="837"/>
      <c r="S317" s="850"/>
    </row>
    <row r="318" spans="1:19" ht="14.4" customHeight="1" x14ac:dyDescent="0.3">
      <c r="A318" s="831" t="s">
        <v>3305</v>
      </c>
      <c r="B318" s="832" t="s">
        <v>3306</v>
      </c>
      <c r="C318" s="832" t="s">
        <v>604</v>
      </c>
      <c r="D318" s="832" t="s">
        <v>1213</v>
      </c>
      <c r="E318" s="832" t="s">
        <v>3296</v>
      </c>
      <c r="F318" s="832" t="s">
        <v>3297</v>
      </c>
      <c r="G318" s="832" t="s">
        <v>3298</v>
      </c>
      <c r="H318" s="849">
        <v>1.1000000000000001</v>
      </c>
      <c r="I318" s="849">
        <v>166.1</v>
      </c>
      <c r="J318" s="832">
        <v>1</v>
      </c>
      <c r="K318" s="832">
        <v>150.99999999999997</v>
      </c>
      <c r="L318" s="849">
        <v>0.90000000000000013</v>
      </c>
      <c r="M318" s="849">
        <v>62.639999999999993</v>
      </c>
      <c r="N318" s="832">
        <v>0.37712221553281156</v>
      </c>
      <c r="O318" s="832">
        <v>69.59999999999998</v>
      </c>
      <c r="P318" s="849">
        <v>0.55000000000000004</v>
      </c>
      <c r="Q318" s="849">
        <v>38.28</v>
      </c>
      <c r="R318" s="837">
        <v>0.23046357615894042</v>
      </c>
      <c r="S318" s="850">
        <v>69.599999999999994</v>
      </c>
    </row>
    <row r="319" spans="1:19" ht="14.4" customHeight="1" x14ac:dyDescent="0.3">
      <c r="A319" s="831" t="s">
        <v>3305</v>
      </c>
      <c r="B319" s="832" t="s">
        <v>3306</v>
      </c>
      <c r="C319" s="832" t="s">
        <v>604</v>
      </c>
      <c r="D319" s="832" t="s">
        <v>1213</v>
      </c>
      <c r="E319" s="832" t="s">
        <v>3296</v>
      </c>
      <c r="F319" s="832" t="s">
        <v>3309</v>
      </c>
      <c r="G319" s="832" t="s">
        <v>634</v>
      </c>
      <c r="H319" s="849">
        <v>18</v>
      </c>
      <c r="I319" s="849">
        <v>302.40000000000003</v>
      </c>
      <c r="J319" s="832">
        <v>1</v>
      </c>
      <c r="K319" s="832">
        <v>16.8</v>
      </c>
      <c r="L319" s="849">
        <v>12</v>
      </c>
      <c r="M319" s="849">
        <v>201.6</v>
      </c>
      <c r="N319" s="832">
        <v>0.66666666666666652</v>
      </c>
      <c r="O319" s="832">
        <v>16.8</v>
      </c>
      <c r="P319" s="849">
        <v>11</v>
      </c>
      <c r="Q319" s="849">
        <v>184.8</v>
      </c>
      <c r="R319" s="837">
        <v>0.61111111111111105</v>
      </c>
      <c r="S319" s="850">
        <v>16.8</v>
      </c>
    </row>
    <row r="320" spans="1:19" ht="14.4" customHeight="1" x14ac:dyDescent="0.3">
      <c r="A320" s="831" t="s">
        <v>3305</v>
      </c>
      <c r="B320" s="832" t="s">
        <v>3306</v>
      </c>
      <c r="C320" s="832" t="s">
        <v>604</v>
      </c>
      <c r="D320" s="832" t="s">
        <v>1213</v>
      </c>
      <c r="E320" s="832" t="s">
        <v>3296</v>
      </c>
      <c r="F320" s="832" t="s">
        <v>3310</v>
      </c>
      <c r="G320" s="832" t="s">
        <v>3311</v>
      </c>
      <c r="H320" s="849">
        <v>0.8</v>
      </c>
      <c r="I320" s="849">
        <v>168.04</v>
      </c>
      <c r="J320" s="832">
        <v>1</v>
      </c>
      <c r="K320" s="832">
        <v>210.04999999999998</v>
      </c>
      <c r="L320" s="849">
        <v>1.2000000000000002</v>
      </c>
      <c r="M320" s="849">
        <v>252.06</v>
      </c>
      <c r="N320" s="832">
        <v>1.5</v>
      </c>
      <c r="O320" s="832">
        <v>210.04999999999998</v>
      </c>
      <c r="P320" s="849"/>
      <c r="Q320" s="849"/>
      <c r="R320" s="837"/>
      <c r="S320" s="850"/>
    </row>
    <row r="321" spans="1:19" ht="14.4" customHeight="1" x14ac:dyDescent="0.3">
      <c r="A321" s="831" t="s">
        <v>3305</v>
      </c>
      <c r="B321" s="832" t="s">
        <v>3306</v>
      </c>
      <c r="C321" s="832" t="s">
        <v>604</v>
      </c>
      <c r="D321" s="832" t="s">
        <v>1213</v>
      </c>
      <c r="E321" s="832" t="s">
        <v>3287</v>
      </c>
      <c r="F321" s="832" t="s">
        <v>3312</v>
      </c>
      <c r="G321" s="832" t="s">
        <v>3313</v>
      </c>
      <c r="H321" s="849">
        <v>1</v>
      </c>
      <c r="I321" s="849">
        <v>30</v>
      </c>
      <c r="J321" s="832">
        <v>1</v>
      </c>
      <c r="K321" s="832">
        <v>30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" customHeight="1" x14ac:dyDescent="0.3">
      <c r="A322" s="831" t="s">
        <v>3305</v>
      </c>
      <c r="B322" s="832" t="s">
        <v>3306</v>
      </c>
      <c r="C322" s="832" t="s">
        <v>604</v>
      </c>
      <c r="D322" s="832" t="s">
        <v>1213</v>
      </c>
      <c r="E322" s="832" t="s">
        <v>3287</v>
      </c>
      <c r="F322" s="832" t="s">
        <v>3316</v>
      </c>
      <c r="G322" s="832" t="s">
        <v>3317</v>
      </c>
      <c r="H322" s="849">
        <v>4</v>
      </c>
      <c r="I322" s="849">
        <v>820</v>
      </c>
      <c r="J322" s="832">
        <v>1</v>
      </c>
      <c r="K322" s="832">
        <v>205</v>
      </c>
      <c r="L322" s="849">
        <v>4</v>
      </c>
      <c r="M322" s="849">
        <v>824</v>
      </c>
      <c r="N322" s="832">
        <v>1.0048780487804878</v>
      </c>
      <c r="O322" s="832">
        <v>206</v>
      </c>
      <c r="P322" s="849"/>
      <c r="Q322" s="849"/>
      <c r="R322" s="837"/>
      <c r="S322" s="850"/>
    </row>
    <row r="323" spans="1:19" ht="14.4" customHeight="1" x14ac:dyDescent="0.3">
      <c r="A323" s="831" t="s">
        <v>3305</v>
      </c>
      <c r="B323" s="832" t="s">
        <v>3306</v>
      </c>
      <c r="C323" s="832" t="s">
        <v>604</v>
      </c>
      <c r="D323" s="832" t="s">
        <v>1213</v>
      </c>
      <c r="E323" s="832" t="s">
        <v>3287</v>
      </c>
      <c r="F323" s="832" t="s">
        <v>3318</v>
      </c>
      <c r="G323" s="832" t="s">
        <v>3319</v>
      </c>
      <c r="H323" s="849">
        <v>1</v>
      </c>
      <c r="I323" s="849">
        <v>83</v>
      </c>
      <c r="J323" s="832">
        <v>1</v>
      </c>
      <c r="K323" s="832">
        <v>83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" customHeight="1" x14ac:dyDescent="0.3">
      <c r="A324" s="831" t="s">
        <v>3305</v>
      </c>
      <c r="B324" s="832" t="s">
        <v>3306</v>
      </c>
      <c r="C324" s="832" t="s">
        <v>604</v>
      </c>
      <c r="D324" s="832" t="s">
        <v>1213</v>
      </c>
      <c r="E324" s="832" t="s">
        <v>3287</v>
      </c>
      <c r="F324" s="832" t="s">
        <v>3322</v>
      </c>
      <c r="G324" s="832" t="s">
        <v>3323</v>
      </c>
      <c r="H324" s="849">
        <v>5</v>
      </c>
      <c r="I324" s="849">
        <v>185</v>
      </c>
      <c r="J324" s="832">
        <v>1</v>
      </c>
      <c r="K324" s="832">
        <v>37</v>
      </c>
      <c r="L324" s="849">
        <v>6</v>
      </c>
      <c r="M324" s="849">
        <v>222</v>
      </c>
      <c r="N324" s="832">
        <v>1.2</v>
      </c>
      <c r="O324" s="832">
        <v>37</v>
      </c>
      <c r="P324" s="849">
        <v>10</v>
      </c>
      <c r="Q324" s="849">
        <v>380</v>
      </c>
      <c r="R324" s="837">
        <v>2.0540540540540539</v>
      </c>
      <c r="S324" s="850">
        <v>38</v>
      </c>
    </row>
    <row r="325" spans="1:19" ht="14.4" customHeight="1" x14ac:dyDescent="0.3">
      <c r="A325" s="831" t="s">
        <v>3305</v>
      </c>
      <c r="B325" s="832" t="s">
        <v>3306</v>
      </c>
      <c r="C325" s="832" t="s">
        <v>604</v>
      </c>
      <c r="D325" s="832" t="s">
        <v>1213</v>
      </c>
      <c r="E325" s="832" t="s">
        <v>3287</v>
      </c>
      <c r="F325" s="832" t="s">
        <v>3290</v>
      </c>
      <c r="G325" s="832" t="s">
        <v>3291</v>
      </c>
      <c r="H325" s="849">
        <v>136</v>
      </c>
      <c r="I325" s="849">
        <v>34136</v>
      </c>
      <c r="J325" s="832">
        <v>1</v>
      </c>
      <c r="K325" s="832">
        <v>251</v>
      </c>
      <c r="L325" s="849">
        <v>138</v>
      </c>
      <c r="M325" s="849">
        <v>34776</v>
      </c>
      <c r="N325" s="832">
        <v>1.018748535270682</v>
      </c>
      <c r="O325" s="832">
        <v>252</v>
      </c>
      <c r="P325" s="849">
        <v>90</v>
      </c>
      <c r="Q325" s="849">
        <v>22860</v>
      </c>
      <c r="R325" s="837">
        <v>0.66967424419967192</v>
      </c>
      <c r="S325" s="850">
        <v>254</v>
      </c>
    </row>
    <row r="326" spans="1:19" ht="14.4" customHeight="1" x14ac:dyDescent="0.3">
      <c r="A326" s="831" t="s">
        <v>3305</v>
      </c>
      <c r="B326" s="832" t="s">
        <v>3306</v>
      </c>
      <c r="C326" s="832" t="s">
        <v>604</v>
      </c>
      <c r="D326" s="832" t="s">
        <v>1213</v>
      </c>
      <c r="E326" s="832" t="s">
        <v>3287</v>
      </c>
      <c r="F326" s="832" t="s">
        <v>3336</v>
      </c>
      <c r="G326" s="832" t="s">
        <v>3337</v>
      </c>
      <c r="H326" s="849">
        <v>46</v>
      </c>
      <c r="I326" s="849">
        <v>5796</v>
      </c>
      <c r="J326" s="832">
        <v>1</v>
      </c>
      <c r="K326" s="832">
        <v>126</v>
      </c>
      <c r="L326" s="849">
        <v>44</v>
      </c>
      <c r="M326" s="849">
        <v>5588</v>
      </c>
      <c r="N326" s="832">
        <v>0.96411318150448588</v>
      </c>
      <c r="O326" s="832">
        <v>127</v>
      </c>
      <c r="P326" s="849">
        <v>11</v>
      </c>
      <c r="Q326" s="849">
        <v>1386</v>
      </c>
      <c r="R326" s="837">
        <v>0.2391304347826087</v>
      </c>
      <c r="S326" s="850">
        <v>126</v>
      </c>
    </row>
    <row r="327" spans="1:19" ht="14.4" customHeight="1" x14ac:dyDescent="0.3">
      <c r="A327" s="831" t="s">
        <v>3305</v>
      </c>
      <c r="B327" s="832" t="s">
        <v>3306</v>
      </c>
      <c r="C327" s="832" t="s">
        <v>604</v>
      </c>
      <c r="D327" s="832" t="s">
        <v>1213</v>
      </c>
      <c r="E327" s="832" t="s">
        <v>3287</v>
      </c>
      <c r="F327" s="832" t="s">
        <v>3292</v>
      </c>
      <c r="G327" s="832" t="s">
        <v>3293</v>
      </c>
      <c r="H327" s="849">
        <v>50</v>
      </c>
      <c r="I327" s="849">
        <v>8150</v>
      </c>
      <c r="J327" s="832">
        <v>1</v>
      </c>
      <c r="K327" s="832">
        <v>163</v>
      </c>
      <c r="L327" s="849">
        <v>50</v>
      </c>
      <c r="M327" s="849">
        <v>8200</v>
      </c>
      <c r="N327" s="832">
        <v>1.0061349693251533</v>
      </c>
      <c r="O327" s="832">
        <v>164</v>
      </c>
      <c r="P327" s="849">
        <v>18</v>
      </c>
      <c r="Q327" s="849">
        <v>2970</v>
      </c>
      <c r="R327" s="837">
        <v>0.36441717791411044</v>
      </c>
      <c r="S327" s="850">
        <v>165</v>
      </c>
    </row>
    <row r="328" spans="1:19" ht="14.4" customHeight="1" x14ac:dyDescent="0.3">
      <c r="A328" s="831" t="s">
        <v>3305</v>
      </c>
      <c r="B328" s="832" t="s">
        <v>3306</v>
      </c>
      <c r="C328" s="832" t="s">
        <v>604</v>
      </c>
      <c r="D328" s="832" t="s">
        <v>1213</v>
      </c>
      <c r="E328" s="832" t="s">
        <v>3287</v>
      </c>
      <c r="F328" s="832" t="s">
        <v>3340</v>
      </c>
      <c r="G328" s="832" t="s">
        <v>3341</v>
      </c>
      <c r="H328" s="849">
        <v>174</v>
      </c>
      <c r="I328" s="849">
        <v>5799.98</v>
      </c>
      <c r="J328" s="832">
        <v>1</v>
      </c>
      <c r="K328" s="832">
        <v>33.333218390804596</v>
      </c>
      <c r="L328" s="849">
        <v>174</v>
      </c>
      <c r="M328" s="849">
        <v>5800</v>
      </c>
      <c r="N328" s="832">
        <v>1.0000034482877529</v>
      </c>
      <c r="O328" s="832">
        <v>33.333333333333336</v>
      </c>
      <c r="P328" s="849">
        <v>101</v>
      </c>
      <c r="Q328" s="849">
        <v>3366.67</v>
      </c>
      <c r="R328" s="837">
        <v>0.58046234642188432</v>
      </c>
      <c r="S328" s="850">
        <v>33.333366336633667</v>
      </c>
    </row>
    <row r="329" spans="1:19" ht="14.4" customHeight="1" x14ac:dyDescent="0.3">
      <c r="A329" s="831" t="s">
        <v>3305</v>
      </c>
      <c r="B329" s="832" t="s">
        <v>3306</v>
      </c>
      <c r="C329" s="832" t="s">
        <v>604</v>
      </c>
      <c r="D329" s="832" t="s">
        <v>1213</v>
      </c>
      <c r="E329" s="832" t="s">
        <v>3287</v>
      </c>
      <c r="F329" s="832" t="s">
        <v>3344</v>
      </c>
      <c r="G329" s="832" t="s">
        <v>3345</v>
      </c>
      <c r="H329" s="849">
        <v>2</v>
      </c>
      <c r="I329" s="849">
        <v>74</v>
      </c>
      <c r="J329" s="832">
        <v>1</v>
      </c>
      <c r="K329" s="832">
        <v>37</v>
      </c>
      <c r="L329" s="849">
        <v>3</v>
      </c>
      <c r="M329" s="849">
        <v>111</v>
      </c>
      <c r="N329" s="832">
        <v>1.5</v>
      </c>
      <c r="O329" s="832">
        <v>37</v>
      </c>
      <c r="P329" s="849">
        <v>2</v>
      </c>
      <c r="Q329" s="849">
        <v>76</v>
      </c>
      <c r="R329" s="837">
        <v>1.027027027027027</v>
      </c>
      <c r="S329" s="850">
        <v>38</v>
      </c>
    </row>
    <row r="330" spans="1:19" ht="14.4" customHeight="1" x14ac:dyDescent="0.3">
      <c r="A330" s="831" t="s">
        <v>3305</v>
      </c>
      <c r="B330" s="832" t="s">
        <v>3306</v>
      </c>
      <c r="C330" s="832" t="s">
        <v>604</v>
      </c>
      <c r="D330" s="832" t="s">
        <v>1213</v>
      </c>
      <c r="E330" s="832" t="s">
        <v>3287</v>
      </c>
      <c r="F330" s="832" t="s">
        <v>3294</v>
      </c>
      <c r="G330" s="832" t="s">
        <v>3295</v>
      </c>
      <c r="H330" s="849">
        <v>53</v>
      </c>
      <c r="I330" s="849">
        <v>4558</v>
      </c>
      <c r="J330" s="832">
        <v>1</v>
      </c>
      <c r="K330" s="832">
        <v>86</v>
      </c>
      <c r="L330" s="849">
        <v>51</v>
      </c>
      <c r="M330" s="849">
        <v>4386</v>
      </c>
      <c r="N330" s="832">
        <v>0.96226415094339623</v>
      </c>
      <c r="O330" s="832">
        <v>86</v>
      </c>
      <c r="P330" s="849">
        <v>19</v>
      </c>
      <c r="Q330" s="849">
        <v>1653</v>
      </c>
      <c r="R330" s="837">
        <v>0.36265906099166301</v>
      </c>
      <c r="S330" s="850">
        <v>87</v>
      </c>
    </row>
    <row r="331" spans="1:19" ht="14.4" customHeight="1" x14ac:dyDescent="0.3">
      <c r="A331" s="831" t="s">
        <v>3305</v>
      </c>
      <c r="B331" s="832" t="s">
        <v>3306</v>
      </c>
      <c r="C331" s="832" t="s">
        <v>604</v>
      </c>
      <c r="D331" s="832" t="s">
        <v>1213</v>
      </c>
      <c r="E331" s="832" t="s">
        <v>3287</v>
      </c>
      <c r="F331" s="832" t="s">
        <v>3368</v>
      </c>
      <c r="G331" s="832" t="s">
        <v>3369</v>
      </c>
      <c r="H331" s="849"/>
      <c r="I331" s="849"/>
      <c r="J331" s="832"/>
      <c r="K331" s="832"/>
      <c r="L331" s="849">
        <v>1</v>
      </c>
      <c r="M331" s="849">
        <v>59</v>
      </c>
      <c r="N331" s="832"/>
      <c r="O331" s="832">
        <v>59</v>
      </c>
      <c r="P331" s="849"/>
      <c r="Q331" s="849"/>
      <c r="R331" s="837"/>
      <c r="S331" s="850"/>
    </row>
    <row r="332" spans="1:19" ht="14.4" customHeight="1" x14ac:dyDescent="0.3">
      <c r="A332" s="831" t="s">
        <v>3305</v>
      </c>
      <c r="B332" s="832" t="s">
        <v>3306</v>
      </c>
      <c r="C332" s="832" t="s">
        <v>604</v>
      </c>
      <c r="D332" s="832" t="s">
        <v>1213</v>
      </c>
      <c r="E332" s="832" t="s">
        <v>3287</v>
      </c>
      <c r="F332" s="832" t="s">
        <v>3370</v>
      </c>
      <c r="G332" s="832" t="s">
        <v>3371</v>
      </c>
      <c r="H332" s="849">
        <v>17</v>
      </c>
      <c r="I332" s="849">
        <v>3468</v>
      </c>
      <c r="J332" s="832">
        <v>1</v>
      </c>
      <c r="K332" s="832">
        <v>204</v>
      </c>
      <c r="L332" s="849">
        <v>16</v>
      </c>
      <c r="M332" s="849">
        <v>3280</v>
      </c>
      <c r="N332" s="832">
        <v>0.94579008073817761</v>
      </c>
      <c r="O332" s="832">
        <v>205</v>
      </c>
      <c r="P332" s="849"/>
      <c r="Q332" s="849"/>
      <c r="R332" s="837"/>
      <c r="S332" s="850"/>
    </row>
    <row r="333" spans="1:19" ht="14.4" customHeight="1" x14ac:dyDescent="0.3">
      <c r="A333" s="831" t="s">
        <v>3305</v>
      </c>
      <c r="B333" s="832" t="s">
        <v>3306</v>
      </c>
      <c r="C333" s="832" t="s">
        <v>604</v>
      </c>
      <c r="D333" s="832" t="s">
        <v>1213</v>
      </c>
      <c r="E333" s="832" t="s">
        <v>3287</v>
      </c>
      <c r="F333" s="832" t="s">
        <v>3380</v>
      </c>
      <c r="G333" s="832" t="s">
        <v>3381</v>
      </c>
      <c r="H333" s="849">
        <v>2</v>
      </c>
      <c r="I333" s="849">
        <v>172</v>
      </c>
      <c r="J333" s="832">
        <v>1</v>
      </c>
      <c r="K333" s="832">
        <v>86</v>
      </c>
      <c r="L333" s="849">
        <v>1</v>
      </c>
      <c r="M333" s="849">
        <v>87</v>
      </c>
      <c r="N333" s="832">
        <v>0.5058139534883721</v>
      </c>
      <c r="O333" s="832">
        <v>87</v>
      </c>
      <c r="P333" s="849">
        <v>1</v>
      </c>
      <c r="Q333" s="849">
        <v>87</v>
      </c>
      <c r="R333" s="837">
        <v>0.5058139534883721</v>
      </c>
      <c r="S333" s="850">
        <v>87</v>
      </c>
    </row>
    <row r="334" spans="1:19" ht="14.4" customHeight="1" x14ac:dyDescent="0.3">
      <c r="A334" s="831" t="s">
        <v>3305</v>
      </c>
      <c r="B334" s="832" t="s">
        <v>3306</v>
      </c>
      <c r="C334" s="832" t="s">
        <v>604</v>
      </c>
      <c r="D334" s="832" t="s">
        <v>1214</v>
      </c>
      <c r="E334" s="832" t="s">
        <v>3296</v>
      </c>
      <c r="F334" s="832" t="s">
        <v>3297</v>
      </c>
      <c r="G334" s="832" t="s">
        <v>3298</v>
      </c>
      <c r="H334" s="849">
        <v>1.5</v>
      </c>
      <c r="I334" s="849">
        <v>226.5</v>
      </c>
      <c r="J334" s="832">
        <v>1</v>
      </c>
      <c r="K334" s="832">
        <v>151</v>
      </c>
      <c r="L334" s="849">
        <v>1.25</v>
      </c>
      <c r="M334" s="849">
        <v>87</v>
      </c>
      <c r="N334" s="832">
        <v>0.38410596026490068</v>
      </c>
      <c r="O334" s="832">
        <v>69.599999999999994</v>
      </c>
      <c r="P334" s="849">
        <v>1.1500000000000001</v>
      </c>
      <c r="Q334" s="849">
        <v>80.039999999999978</v>
      </c>
      <c r="R334" s="837">
        <v>0.35337748344370851</v>
      </c>
      <c r="S334" s="850">
        <v>69.599999999999966</v>
      </c>
    </row>
    <row r="335" spans="1:19" ht="14.4" customHeight="1" x14ac:dyDescent="0.3">
      <c r="A335" s="831" t="s">
        <v>3305</v>
      </c>
      <c r="B335" s="832" t="s">
        <v>3306</v>
      </c>
      <c r="C335" s="832" t="s">
        <v>604</v>
      </c>
      <c r="D335" s="832" t="s">
        <v>1214</v>
      </c>
      <c r="E335" s="832" t="s">
        <v>3296</v>
      </c>
      <c r="F335" s="832" t="s">
        <v>3309</v>
      </c>
      <c r="G335" s="832" t="s">
        <v>634</v>
      </c>
      <c r="H335" s="849">
        <v>24</v>
      </c>
      <c r="I335" s="849">
        <v>403.20000000000005</v>
      </c>
      <c r="J335" s="832">
        <v>1</v>
      </c>
      <c r="K335" s="832">
        <v>16.8</v>
      </c>
      <c r="L335" s="849">
        <v>23</v>
      </c>
      <c r="M335" s="849">
        <v>386.4</v>
      </c>
      <c r="N335" s="832">
        <v>0.95833333333333315</v>
      </c>
      <c r="O335" s="832">
        <v>16.8</v>
      </c>
      <c r="P335" s="849">
        <v>23</v>
      </c>
      <c r="Q335" s="849">
        <v>386.40000000000003</v>
      </c>
      <c r="R335" s="837">
        <v>0.95833333333333326</v>
      </c>
      <c r="S335" s="850">
        <v>16.8</v>
      </c>
    </row>
    <row r="336" spans="1:19" ht="14.4" customHeight="1" x14ac:dyDescent="0.3">
      <c r="A336" s="831" t="s">
        <v>3305</v>
      </c>
      <c r="B336" s="832" t="s">
        <v>3306</v>
      </c>
      <c r="C336" s="832" t="s">
        <v>604</v>
      </c>
      <c r="D336" s="832" t="s">
        <v>1214</v>
      </c>
      <c r="E336" s="832" t="s">
        <v>3296</v>
      </c>
      <c r="F336" s="832" t="s">
        <v>3310</v>
      </c>
      <c r="G336" s="832" t="s">
        <v>3311</v>
      </c>
      <c r="H336" s="849">
        <v>1.2000000000000002</v>
      </c>
      <c r="I336" s="849">
        <v>252.06</v>
      </c>
      <c r="J336" s="832">
        <v>1</v>
      </c>
      <c r="K336" s="832">
        <v>210.04999999999998</v>
      </c>
      <c r="L336" s="849">
        <v>0.4</v>
      </c>
      <c r="M336" s="849">
        <v>84.02</v>
      </c>
      <c r="N336" s="832">
        <v>0.33333333333333331</v>
      </c>
      <c r="O336" s="832">
        <v>210.04999999999998</v>
      </c>
      <c r="P336" s="849"/>
      <c r="Q336" s="849"/>
      <c r="R336" s="837"/>
      <c r="S336" s="850"/>
    </row>
    <row r="337" spans="1:19" ht="14.4" customHeight="1" x14ac:dyDescent="0.3">
      <c r="A337" s="831" t="s">
        <v>3305</v>
      </c>
      <c r="B337" s="832" t="s">
        <v>3306</v>
      </c>
      <c r="C337" s="832" t="s">
        <v>604</v>
      </c>
      <c r="D337" s="832" t="s">
        <v>1214</v>
      </c>
      <c r="E337" s="832" t="s">
        <v>3287</v>
      </c>
      <c r="F337" s="832" t="s">
        <v>3316</v>
      </c>
      <c r="G337" s="832" t="s">
        <v>3317</v>
      </c>
      <c r="H337" s="849">
        <v>1</v>
      </c>
      <c r="I337" s="849">
        <v>205</v>
      </c>
      <c r="J337" s="832">
        <v>1</v>
      </c>
      <c r="K337" s="832">
        <v>205</v>
      </c>
      <c r="L337" s="849">
        <v>17</v>
      </c>
      <c r="M337" s="849">
        <v>3502</v>
      </c>
      <c r="N337" s="832">
        <v>17.082926829268292</v>
      </c>
      <c r="O337" s="832">
        <v>206</v>
      </c>
      <c r="P337" s="849"/>
      <c r="Q337" s="849"/>
      <c r="R337" s="837"/>
      <c r="S337" s="850"/>
    </row>
    <row r="338" spans="1:19" ht="14.4" customHeight="1" x14ac:dyDescent="0.3">
      <c r="A338" s="831" t="s">
        <v>3305</v>
      </c>
      <c r="B338" s="832" t="s">
        <v>3306</v>
      </c>
      <c r="C338" s="832" t="s">
        <v>604</v>
      </c>
      <c r="D338" s="832" t="s">
        <v>1214</v>
      </c>
      <c r="E338" s="832" t="s">
        <v>3287</v>
      </c>
      <c r="F338" s="832" t="s">
        <v>3322</v>
      </c>
      <c r="G338" s="832" t="s">
        <v>3323</v>
      </c>
      <c r="H338" s="849">
        <v>14</v>
      </c>
      <c r="I338" s="849">
        <v>518</v>
      </c>
      <c r="J338" s="832">
        <v>1</v>
      </c>
      <c r="K338" s="832">
        <v>37</v>
      </c>
      <c r="L338" s="849">
        <v>13</v>
      </c>
      <c r="M338" s="849">
        <v>481</v>
      </c>
      <c r="N338" s="832">
        <v>0.9285714285714286</v>
      </c>
      <c r="O338" s="832">
        <v>37</v>
      </c>
      <c r="P338" s="849">
        <v>12</v>
      </c>
      <c r="Q338" s="849">
        <v>456</v>
      </c>
      <c r="R338" s="837">
        <v>0.88030888030888033</v>
      </c>
      <c r="S338" s="850">
        <v>38</v>
      </c>
    </row>
    <row r="339" spans="1:19" ht="14.4" customHeight="1" x14ac:dyDescent="0.3">
      <c r="A339" s="831" t="s">
        <v>3305</v>
      </c>
      <c r="B339" s="832" t="s">
        <v>3306</v>
      </c>
      <c r="C339" s="832" t="s">
        <v>604</v>
      </c>
      <c r="D339" s="832" t="s">
        <v>1214</v>
      </c>
      <c r="E339" s="832" t="s">
        <v>3287</v>
      </c>
      <c r="F339" s="832" t="s">
        <v>3290</v>
      </c>
      <c r="G339" s="832" t="s">
        <v>3291</v>
      </c>
      <c r="H339" s="849">
        <v>76</v>
      </c>
      <c r="I339" s="849">
        <v>19076</v>
      </c>
      <c r="J339" s="832">
        <v>1</v>
      </c>
      <c r="K339" s="832">
        <v>251</v>
      </c>
      <c r="L339" s="849">
        <v>76</v>
      </c>
      <c r="M339" s="849">
        <v>19152</v>
      </c>
      <c r="N339" s="832">
        <v>1.0039840637450199</v>
      </c>
      <c r="O339" s="832">
        <v>252</v>
      </c>
      <c r="P339" s="849">
        <v>77</v>
      </c>
      <c r="Q339" s="849">
        <v>19558</v>
      </c>
      <c r="R339" s="837">
        <v>1.0252673516460473</v>
      </c>
      <c r="S339" s="850">
        <v>254</v>
      </c>
    </row>
    <row r="340" spans="1:19" ht="14.4" customHeight="1" x14ac:dyDescent="0.3">
      <c r="A340" s="831" t="s">
        <v>3305</v>
      </c>
      <c r="B340" s="832" t="s">
        <v>3306</v>
      </c>
      <c r="C340" s="832" t="s">
        <v>604</v>
      </c>
      <c r="D340" s="832" t="s">
        <v>1214</v>
      </c>
      <c r="E340" s="832" t="s">
        <v>3287</v>
      </c>
      <c r="F340" s="832" t="s">
        <v>3336</v>
      </c>
      <c r="G340" s="832" t="s">
        <v>3337</v>
      </c>
      <c r="H340" s="849">
        <v>44</v>
      </c>
      <c r="I340" s="849">
        <v>5544</v>
      </c>
      <c r="J340" s="832">
        <v>1</v>
      </c>
      <c r="K340" s="832">
        <v>126</v>
      </c>
      <c r="L340" s="849">
        <v>46</v>
      </c>
      <c r="M340" s="849">
        <v>5842</v>
      </c>
      <c r="N340" s="832">
        <v>1.0537518037518037</v>
      </c>
      <c r="O340" s="832">
        <v>127</v>
      </c>
      <c r="P340" s="849">
        <v>12</v>
      </c>
      <c r="Q340" s="849">
        <v>1512</v>
      </c>
      <c r="R340" s="837">
        <v>0.27272727272727271</v>
      </c>
      <c r="S340" s="850">
        <v>126</v>
      </c>
    </row>
    <row r="341" spans="1:19" ht="14.4" customHeight="1" x14ac:dyDescent="0.3">
      <c r="A341" s="831" t="s">
        <v>3305</v>
      </c>
      <c r="B341" s="832" t="s">
        <v>3306</v>
      </c>
      <c r="C341" s="832" t="s">
        <v>604</v>
      </c>
      <c r="D341" s="832" t="s">
        <v>1214</v>
      </c>
      <c r="E341" s="832" t="s">
        <v>3287</v>
      </c>
      <c r="F341" s="832" t="s">
        <v>3292</v>
      </c>
      <c r="G341" s="832" t="s">
        <v>3293</v>
      </c>
      <c r="H341" s="849">
        <v>38</v>
      </c>
      <c r="I341" s="849">
        <v>6194</v>
      </c>
      <c r="J341" s="832">
        <v>1</v>
      </c>
      <c r="K341" s="832">
        <v>163</v>
      </c>
      <c r="L341" s="849">
        <v>39</v>
      </c>
      <c r="M341" s="849">
        <v>6396</v>
      </c>
      <c r="N341" s="832">
        <v>1.0326122053600257</v>
      </c>
      <c r="O341" s="832">
        <v>164</v>
      </c>
      <c r="P341" s="849">
        <v>37</v>
      </c>
      <c r="Q341" s="849">
        <v>6105</v>
      </c>
      <c r="R341" s="837">
        <v>0.98563125605424606</v>
      </c>
      <c r="S341" s="850">
        <v>165</v>
      </c>
    </row>
    <row r="342" spans="1:19" ht="14.4" customHeight="1" x14ac:dyDescent="0.3">
      <c r="A342" s="831" t="s">
        <v>3305</v>
      </c>
      <c r="B342" s="832" t="s">
        <v>3306</v>
      </c>
      <c r="C342" s="832" t="s">
        <v>604</v>
      </c>
      <c r="D342" s="832" t="s">
        <v>1214</v>
      </c>
      <c r="E342" s="832" t="s">
        <v>3287</v>
      </c>
      <c r="F342" s="832" t="s">
        <v>3340</v>
      </c>
      <c r="G342" s="832" t="s">
        <v>3341</v>
      </c>
      <c r="H342" s="849">
        <v>118</v>
      </c>
      <c r="I342" s="849">
        <v>3933.34</v>
      </c>
      <c r="J342" s="832">
        <v>1</v>
      </c>
      <c r="K342" s="832">
        <v>33.333389830508473</v>
      </c>
      <c r="L342" s="849">
        <v>103</v>
      </c>
      <c r="M342" s="849">
        <v>3433.33</v>
      </c>
      <c r="N342" s="832">
        <v>0.87287902901859482</v>
      </c>
      <c r="O342" s="832">
        <v>33.333300970873786</v>
      </c>
      <c r="P342" s="849">
        <v>88</v>
      </c>
      <c r="Q342" s="849">
        <v>2933.33</v>
      </c>
      <c r="R342" s="837">
        <v>0.74576060040576198</v>
      </c>
      <c r="S342" s="850">
        <v>33.333295454545457</v>
      </c>
    </row>
    <row r="343" spans="1:19" ht="14.4" customHeight="1" x14ac:dyDescent="0.3">
      <c r="A343" s="831" t="s">
        <v>3305</v>
      </c>
      <c r="B343" s="832" t="s">
        <v>3306</v>
      </c>
      <c r="C343" s="832" t="s">
        <v>604</v>
      </c>
      <c r="D343" s="832" t="s">
        <v>1214</v>
      </c>
      <c r="E343" s="832" t="s">
        <v>3287</v>
      </c>
      <c r="F343" s="832" t="s">
        <v>3344</v>
      </c>
      <c r="G343" s="832" t="s">
        <v>3345</v>
      </c>
      <c r="H343" s="849">
        <v>2</v>
      </c>
      <c r="I343" s="849">
        <v>74</v>
      </c>
      <c r="J343" s="832">
        <v>1</v>
      </c>
      <c r="K343" s="832">
        <v>37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3305</v>
      </c>
      <c r="B344" s="832" t="s">
        <v>3306</v>
      </c>
      <c r="C344" s="832" t="s">
        <v>604</v>
      </c>
      <c r="D344" s="832" t="s">
        <v>1214</v>
      </c>
      <c r="E344" s="832" t="s">
        <v>3287</v>
      </c>
      <c r="F344" s="832" t="s">
        <v>3294</v>
      </c>
      <c r="G344" s="832" t="s">
        <v>3295</v>
      </c>
      <c r="H344" s="849">
        <v>45</v>
      </c>
      <c r="I344" s="849">
        <v>3870</v>
      </c>
      <c r="J344" s="832">
        <v>1</v>
      </c>
      <c r="K344" s="832">
        <v>86</v>
      </c>
      <c r="L344" s="849">
        <v>46</v>
      </c>
      <c r="M344" s="849">
        <v>3956</v>
      </c>
      <c r="N344" s="832">
        <v>1.0222222222222221</v>
      </c>
      <c r="O344" s="832">
        <v>86</v>
      </c>
      <c r="P344" s="849">
        <v>40</v>
      </c>
      <c r="Q344" s="849">
        <v>3480</v>
      </c>
      <c r="R344" s="837">
        <v>0.89922480620155043</v>
      </c>
      <c r="S344" s="850">
        <v>87</v>
      </c>
    </row>
    <row r="345" spans="1:19" ht="14.4" customHeight="1" x14ac:dyDescent="0.3">
      <c r="A345" s="831" t="s">
        <v>3305</v>
      </c>
      <c r="B345" s="832" t="s">
        <v>3306</v>
      </c>
      <c r="C345" s="832" t="s">
        <v>604</v>
      </c>
      <c r="D345" s="832" t="s">
        <v>1214</v>
      </c>
      <c r="E345" s="832" t="s">
        <v>3287</v>
      </c>
      <c r="F345" s="832" t="s">
        <v>3370</v>
      </c>
      <c r="G345" s="832" t="s">
        <v>3371</v>
      </c>
      <c r="H345" s="849">
        <v>27</v>
      </c>
      <c r="I345" s="849">
        <v>5508</v>
      </c>
      <c r="J345" s="832">
        <v>1</v>
      </c>
      <c r="K345" s="832">
        <v>204</v>
      </c>
      <c r="L345" s="849">
        <v>37</v>
      </c>
      <c r="M345" s="849">
        <v>7585</v>
      </c>
      <c r="N345" s="832">
        <v>1.3770878721859114</v>
      </c>
      <c r="O345" s="832">
        <v>205</v>
      </c>
      <c r="P345" s="849"/>
      <c r="Q345" s="849"/>
      <c r="R345" s="837"/>
      <c r="S345" s="850"/>
    </row>
    <row r="346" spans="1:19" ht="14.4" customHeight="1" x14ac:dyDescent="0.3">
      <c r="A346" s="831" t="s">
        <v>3305</v>
      </c>
      <c r="B346" s="832" t="s">
        <v>3306</v>
      </c>
      <c r="C346" s="832" t="s">
        <v>604</v>
      </c>
      <c r="D346" s="832" t="s">
        <v>1214</v>
      </c>
      <c r="E346" s="832" t="s">
        <v>3287</v>
      </c>
      <c r="F346" s="832" t="s">
        <v>3380</v>
      </c>
      <c r="G346" s="832" t="s">
        <v>3381</v>
      </c>
      <c r="H346" s="849">
        <v>7</v>
      </c>
      <c r="I346" s="849">
        <v>602</v>
      </c>
      <c r="J346" s="832">
        <v>1</v>
      </c>
      <c r="K346" s="832">
        <v>86</v>
      </c>
      <c r="L346" s="849">
        <v>7</v>
      </c>
      <c r="M346" s="849">
        <v>609</v>
      </c>
      <c r="N346" s="832">
        <v>1.0116279069767442</v>
      </c>
      <c r="O346" s="832">
        <v>87</v>
      </c>
      <c r="P346" s="849">
        <v>3</v>
      </c>
      <c r="Q346" s="849">
        <v>261</v>
      </c>
      <c r="R346" s="837">
        <v>0.43355481727574752</v>
      </c>
      <c r="S346" s="850">
        <v>87</v>
      </c>
    </row>
    <row r="347" spans="1:19" ht="14.4" customHeight="1" x14ac:dyDescent="0.3">
      <c r="A347" s="831" t="s">
        <v>3305</v>
      </c>
      <c r="B347" s="832" t="s">
        <v>3306</v>
      </c>
      <c r="C347" s="832" t="s">
        <v>604</v>
      </c>
      <c r="D347" s="832" t="s">
        <v>1215</v>
      </c>
      <c r="E347" s="832" t="s">
        <v>3296</v>
      </c>
      <c r="F347" s="832" t="s">
        <v>3297</v>
      </c>
      <c r="G347" s="832" t="s">
        <v>3298</v>
      </c>
      <c r="H347" s="849">
        <v>2.2000000000000002</v>
      </c>
      <c r="I347" s="849">
        <v>332.19999999999993</v>
      </c>
      <c r="J347" s="832">
        <v>1</v>
      </c>
      <c r="K347" s="832">
        <v>150.99999999999994</v>
      </c>
      <c r="L347" s="849">
        <v>1.3</v>
      </c>
      <c r="M347" s="849">
        <v>90.49</v>
      </c>
      <c r="N347" s="832">
        <v>0.27239614689945818</v>
      </c>
      <c r="O347" s="832">
        <v>69.607692307692304</v>
      </c>
      <c r="P347" s="849">
        <v>1.25</v>
      </c>
      <c r="Q347" s="849">
        <v>87</v>
      </c>
      <c r="R347" s="837">
        <v>0.2618904274533414</v>
      </c>
      <c r="S347" s="850">
        <v>69.599999999999994</v>
      </c>
    </row>
    <row r="348" spans="1:19" ht="14.4" customHeight="1" x14ac:dyDescent="0.3">
      <c r="A348" s="831" t="s">
        <v>3305</v>
      </c>
      <c r="B348" s="832" t="s">
        <v>3306</v>
      </c>
      <c r="C348" s="832" t="s">
        <v>604</v>
      </c>
      <c r="D348" s="832" t="s">
        <v>1215</v>
      </c>
      <c r="E348" s="832" t="s">
        <v>3296</v>
      </c>
      <c r="F348" s="832" t="s">
        <v>3309</v>
      </c>
      <c r="G348" s="832" t="s">
        <v>634</v>
      </c>
      <c r="H348" s="849">
        <v>43</v>
      </c>
      <c r="I348" s="849">
        <v>722.40000000000009</v>
      </c>
      <c r="J348" s="832">
        <v>1</v>
      </c>
      <c r="K348" s="832">
        <v>16.8</v>
      </c>
      <c r="L348" s="849">
        <v>26</v>
      </c>
      <c r="M348" s="849">
        <v>436.79999999999995</v>
      </c>
      <c r="N348" s="832">
        <v>0.60465116279069753</v>
      </c>
      <c r="O348" s="832">
        <v>16.799999999999997</v>
      </c>
      <c r="P348" s="849">
        <v>26</v>
      </c>
      <c r="Q348" s="849">
        <v>436.80000000000007</v>
      </c>
      <c r="R348" s="837">
        <v>0.60465116279069764</v>
      </c>
      <c r="S348" s="850">
        <v>16.800000000000004</v>
      </c>
    </row>
    <row r="349" spans="1:19" ht="14.4" customHeight="1" x14ac:dyDescent="0.3">
      <c r="A349" s="831" t="s">
        <v>3305</v>
      </c>
      <c r="B349" s="832" t="s">
        <v>3306</v>
      </c>
      <c r="C349" s="832" t="s">
        <v>604</v>
      </c>
      <c r="D349" s="832" t="s">
        <v>1215</v>
      </c>
      <c r="E349" s="832" t="s">
        <v>3296</v>
      </c>
      <c r="F349" s="832" t="s">
        <v>3310</v>
      </c>
      <c r="G349" s="832" t="s">
        <v>3311</v>
      </c>
      <c r="H349" s="849">
        <v>0.2</v>
      </c>
      <c r="I349" s="849">
        <v>42.01</v>
      </c>
      <c r="J349" s="832">
        <v>1</v>
      </c>
      <c r="K349" s="832">
        <v>210.04999999999998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" customHeight="1" x14ac:dyDescent="0.3">
      <c r="A350" s="831" t="s">
        <v>3305</v>
      </c>
      <c r="B350" s="832" t="s">
        <v>3306</v>
      </c>
      <c r="C350" s="832" t="s">
        <v>604</v>
      </c>
      <c r="D350" s="832" t="s">
        <v>1215</v>
      </c>
      <c r="E350" s="832" t="s">
        <v>3287</v>
      </c>
      <c r="F350" s="832" t="s">
        <v>3318</v>
      </c>
      <c r="G350" s="832" t="s">
        <v>3319</v>
      </c>
      <c r="H350" s="849">
        <v>1</v>
      </c>
      <c r="I350" s="849">
        <v>83</v>
      </c>
      <c r="J350" s="832">
        <v>1</v>
      </c>
      <c r="K350" s="832">
        <v>83</v>
      </c>
      <c r="L350" s="849">
        <v>2</v>
      </c>
      <c r="M350" s="849">
        <v>166</v>
      </c>
      <c r="N350" s="832">
        <v>2</v>
      </c>
      <c r="O350" s="832">
        <v>83</v>
      </c>
      <c r="P350" s="849">
        <v>2</v>
      </c>
      <c r="Q350" s="849">
        <v>168</v>
      </c>
      <c r="R350" s="837">
        <v>2.0240963855421685</v>
      </c>
      <c r="S350" s="850">
        <v>84</v>
      </c>
    </row>
    <row r="351" spans="1:19" ht="14.4" customHeight="1" x14ac:dyDescent="0.3">
      <c r="A351" s="831" t="s">
        <v>3305</v>
      </c>
      <c r="B351" s="832" t="s">
        <v>3306</v>
      </c>
      <c r="C351" s="832" t="s">
        <v>604</v>
      </c>
      <c r="D351" s="832" t="s">
        <v>1215</v>
      </c>
      <c r="E351" s="832" t="s">
        <v>3287</v>
      </c>
      <c r="F351" s="832" t="s">
        <v>3322</v>
      </c>
      <c r="G351" s="832" t="s">
        <v>3323</v>
      </c>
      <c r="H351" s="849">
        <v>10</v>
      </c>
      <c r="I351" s="849">
        <v>370</v>
      </c>
      <c r="J351" s="832">
        <v>1</v>
      </c>
      <c r="K351" s="832">
        <v>37</v>
      </c>
      <c r="L351" s="849">
        <v>6</v>
      </c>
      <c r="M351" s="849">
        <v>222</v>
      </c>
      <c r="N351" s="832">
        <v>0.6</v>
      </c>
      <c r="O351" s="832">
        <v>37</v>
      </c>
      <c r="P351" s="849">
        <v>11</v>
      </c>
      <c r="Q351" s="849">
        <v>418</v>
      </c>
      <c r="R351" s="837">
        <v>1.1297297297297297</v>
      </c>
      <c r="S351" s="850">
        <v>38</v>
      </c>
    </row>
    <row r="352" spans="1:19" ht="14.4" customHeight="1" x14ac:dyDescent="0.3">
      <c r="A352" s="831" t="s">
        <v>3305</v>
      </c>
      <c r="B352" s="832" t="s">
        <v>3306</v>
      </c>
      <c r="C352" s="832" t="s">
        <v>604</v>
      </c>
      <c r="D352" s="832" t="s">
        <v>1215</v>
      </c>
      <c r="E352" s="832" t="s">
        <v>3287</v>
      </c>
      <c r="F352" s="832" t="s">
        <v>3330</v>
      </c>
      <c r="G352" s="832" t="s">
        <v>3331</v>
      </c>
      <c r="H352" s="849"/>
      <c r="I352" s="849"/>
      <c r="J352" s="832"/>
      <c r="K352" s="832"/>
      <c r="L352" s="849">
        <v>1</v>
      </c>
      <c r="M352" s="849">
        <v>382</v>
      </c>
      <c r="N352" s="832"/>
      <c r="O352" s="832">
        <v>382</v>
      </c>
      <c r="P352" s="849"/>
      <c r="Q352" s="849"/>
      <c r="R352" s="837"/>
      <c r="S352" s="850"/>
    </row>
    <row r="353" spans="1:19" ht="14.4" customHeight="1" x14ac:dyDescent="0.3">
      <c r="A353" s="831" t="s">
        <v>3305</v>
      </c>
      <c r="B353" s="832" t="s">
        <v>3306</v>
      </c>
      <c r="C353" s="832" t="s">
        <v>604</v>
      </c>
      <c r="D353" s="832" t="s">
        <v>1215</v>
      </c>
      <c r="E353" s="832" t="s">
        <v>3287</v>
      </c>
      <c r="F353" s="832" t="s">
        <v>3290</v>
      </c>
      <c r="G353" s="832" t="s">
        <v>3291</v>
      </c>
      <c r="H353" s="849">
        <v>187</v>
      </c>
      <c r="I353" s="849">
        <v>46937</v>
      </c>
      <c r="J353" s="832">
        <v>1</v>
      </c>
      <c r="K353" s="832">
        <v>251</v>
      </c>
      <c r="L353" s="849">
        <v>130</v>
      </c>
      <c r="M353" s="849">
        <v>32760</v>
      </c>
      <c r="N353" s="832">
        <v>0.69795683575857004</v>
      </c>
      <c r="O353" s="832">
        <v>252</v>
      </c>
      <c r="P353" s="849">
        <v>141</v>
      </c>
      <c r="Q353" s="849">
        <v>35814</v>
      </c>
      <c r="R353" s="837">
        <v>0.76302277520932316</v>
      </c>
      <c r="S353" s="850">
        <v>254</v>
      </c>
    </row>
    <row r="354" spans="1:19" ht="14.4" customHeight="1" x14ac:dyDescent="0.3">
      <c r="A354" s="831" t="s">
        <v>3305</v>
      </c>
      <c r="B354" s="832" t="s">
        <v>3306</v>
      </c>
      <c r="C354" s="832" t="s">
        <v>604</v>
      </c>
      <c r="D354" s="832" t="s">
        <v>1215</v>
      </c>
      <c r="E354" s="832" t="s">
        <v>3287</v>
      </c>
      <c r="F354" s="832" t="s">
        <v>3336</v>
      </c>
      <c r="G354" s="832" t="s">
        <v>3337</v>
      </c>
      <c r="H354" s="849">
        <v>109</v>
      </c>
      <c r="I354" s="849">
        <v>13734</v>
      </c>
      <c r="J354" s="832">
        <v>1</v>
      </c>
      <c r="K354" s="832">
        <v>126</v>
      </c>
      <c r="L354" s="849">
        <v>102</v>
      </c>
      <c r="M354" s="849">
        <v>12954</v>
      </c>
      <c r="N354" s="832">
        <v>0.94320664045434688</v>
      </c>
      <c r="O354" s="832">
        <v>127</v>
      </c>
      <c r="P354" s="849">
        <v>88</v>
      </c>
      <c r="Q354" s="849">
        <v>11088</v>
      </c>
      <c r="R354" s="837">
        <v>0.80733944954128445</v>
      </c>
      <c r="S354" s="850">
        <v>126</v>
      </c>
    </row>
    <row r="355" spans="1:19" ht="14.4" customHeight="1" x14ac:dyDescent="0.3">
      <c r="A355" s="831" t="s">
        <v>3305</v>
      </c>
      <c r="B355" s="832" t="s">
        <v>3306</v>
      </c>
      <c r="C355" s="832" t="s">
        <v>604</v>
      </c>
      <c r="D355" s="832" t="s">
        <v>1215</v>
      </c>
      <c r="E355" s="832" t="s">
        <v>3287</v>
      </c>
      <c r="F355" s="832" t="s">
        <v>3292</v>
      </c>
      <c r="G355" s="832" t="s">
        <v>3293</v>
      </c>
      <c r="H355" s="849">
        <v>55</v>
      </c>
      <c r="I355" s="849">
        <v>8965</v>
      </c>
      <c r="J355" s="832">
        <v>1</v>
      </c>
      <c r="K355" s="832">
        <v>163</v>
      </c>
      <c r="L355" s="849">
        <v>41</v>
      </c>
      <c r="M355" s="849">
        <v>6724</v>
      </c>
      <c r="N355" s="832">
        <v>0.75002788622420524</v>
      </c>
      <c r="O355" s="832">
        <v>164</v>
      </c>
      <c r="P355" s="849">
        <v>34</v>
      </c>
      <c r="Q355" s="849">
        <v>5610</v>
      </c>
      <c r="R355" s="837">
        <v>0.62576687116564422</v>
      </c>
      <c r="S355" s="850">
        <v>165</v>
      </c>
    </row>
    <row r="356" spans="1:19" ht="14.4" customHeight="1" x14ac:dyDescent="0.3">
      <c r="A356" s="831" t="s">
        <v>3305</v>
      </c>
      <c r="B356" s="832" t="s">
        <v>3306</v>
      </c>
      <c r="C356" s="832" t="s">
        <v>604</v>
      </c>
      <c r="D356" s="832" t="s">
        <v>1215</v>
      </c>
      <c r="E356" s="832" t="s">
        <v>3287</v>
      </c>
      <c r="F356" s="832" t="s">
        <v>3340</v>
      </c>
      <c r="G356" s="832" t="s">
        <v>3341</v>
      </c>
      <c r="H356" s="849">
        <v>283</v>
      </c>
      <c r="I356" s="849">
        <v>9433.32</v>
      </c>
      <c r="J356" s="832">
        <v>1</v>
      </c>
      <c r="K356" s="832">
        <v>33.333286219081273</v>
      </c>
      <c r="L356" s="849">
        <v>223</v>
      </c>
      <c r="M356" s="849">
        <v>7433.33</v>
      </c>
      <c r="N356" s="832">
        <v>0.78798662612950687</v>
      </c>
      <c r="O356" s="832">
        <v>33.333318385650223</v>
      </c>
      <c r="P356" s="849">
        <v>225</v>
      </c>
      <c r="Q356" s="849">
        <v>7500</v>
      </c>
      <c r="R356" s="837">
        <v>0.79505412728498559</v>
      </c>
      <c r="S356" s="850">
        <v>33.333333333333336</v>
      </c>
    </row>
    <row r="357" spans="1:19" ht="14.4" customHeight="1" x14ac:dyDescent="0.3">
      <c r="A357" s="831" t="s">
        <v>3305</v>
      </c>
      <c r="B357" s="832" t="s">
        <v>3306</v>
      </c>
      <c r="C357" s="832" t="s">
        <v>604</v>
      </c>
      <c r="D357" s="832" t="s">
        <v>1215</v>
      </c>
      <c r="E357" s="832" t="s">
        <v>3287</v>
      </c>
      <c r="F357" s="832" t="s">
        <v>3344</v>
      </c>
      <c r="G357" s="832" t="s">
        <v>3345</v>
      </c>
      <c r="H357" s="849"/>
      <c r="I357" s="849"/>
      <c r="J357" s="832"/>
      <c r="K357" s="832"/>
      <c r="L357" s="849">
        <v>1</v>
      </c>
      <c r="M357" s="849">
        <v>37</v>
      </c>
      <c r="N357" s="832"/>
      <c r="O357" s="832">
        <v>37</v>
      </c>
      <c r="P357" s="849"/>
      <c r="Q357" s="849"/>
      <c r="R357" s="837"/>
      <c r="S357" s="850"/>
    </row>
    <row r="358" spans="1:19" ht="14.4" customHeight="1" x14ac:dyDescent="0.3">
      <c r="A358" s="831" t="s">
        <v>3305</v>
      </c>
      <c r="B358" s="832" t="s">
        <v>3306</v>
      </c>
      <c r="C358" s="832" t="s">
        <v>604</v>
      </c>
      <c r="D358" s="832" t="s">
        <v>1215</v>
      </c>
      <c r="E358" s="832" t="s">
        <v>3287</v>
      </c>
      <c r="F358" s="832" t="s">
        <v>3294</v>
      </c>
      <c r="G358" s="832" t="s">
        <v>3295</v>
      </c>
      <c r="H358" s="849">
        <v>61</v>
      </c>
      <c r="I358" s="849">
        <v>5246</v>
      </c>
      <c r="J358" s="832">
        <v>1</v>
      </c>
      <c r="K358" s="832">
        <v>86</v>
      </c>
      <c r="L358" s="849">
        <v>45</v>
      </c>
      <c r="M358" s="849">
        <v>3870</v>
      </c>
      <c r="N358" s="832">
        <v>0.73770491803278693</v>
      </c>
      <c r="O358" s="832">
        <v>86</v>
      </c>
      <c r="P358" s="849">
        <v>39</v>
      </c>
      <c r="Q358" s="849">
        <v>3393</v>
      </c>
      <c r="R358" s="837">
        <v>0.64677849790316433</v>
      </c>
      <c r="S358" s="850">
        <v>87</v>
      </c>
    </row>
    <row r="359" spans="1:19" ht="14.4" customHeight="1" x14ac:dyDescent="0.3">
      <c r="A359" s="831" t="s">
        <v>3305</v>
      </c>
      <c r="B359" s="832" t="s">
        <v>3306</v>
      </c>
      <c r="C359" s="832" t="s">
        <v>604</v>
      </c>
      <c r="D359" s="832" t="s">
        <v>1215</v>
      </c>
      <c r="E359" s="832" t="s">
        <v>3287</v>
      </c>
      <c r="F359" s="832" t="s">
        <v>3380</v>
      </c>
      <c r="G359" s="832" t="s">
        <v>3381</v>
      </c>
      <c r="H359" s="849">
        <v>6</v>
      </c>
      <c r="I359" s="849">
        <v>516</v>
      </c>
      <c r="J359" s="832">
        <v>1</v>
      </c>
      <c r="K359" s="832">
        <v>86</v>
      </c>
      <c r="L359" s="849">
        <v>4</v>
      </c>
      <c r="M359" s="849">
        <v>348</v>
      </c>
      <c r="N359" s="832">
        <v>0.67441860465116277</v>
      </c>
      <c r="O359" s="832">
        <v>87</v>
      </c>
      <c r="P359" s="849">
        <v>5</v>
      </c>
      <c r="Q359" s="849">
        <v>435</v>
      </c>
      <c r="R359" s="837">
        <v>0.84302325581395354</v>
      </c>
      <c r="S359" s="850">
        <v>87</v>
      </c>
    </row>
    <row r="360" spans="1:19" ht="14.4" customHeight="1" x14ac:dyDescent="0.3">
      <c r="A360" s="831" t="s">
        <v>3305</v>
      </c>
      <c r="B360" s="832" t="s">
        <v>3306</v>
      </c>
      <c r="C360" s="832" t="s">
        <v>604</v>
      </c>
      <c r="D360" s="832" t="s">
        <v>1216</v>
      </c>
      <c r="E360" s="832" t="s">
        <v>3296</v>
      </c>
      <c r="F360" s="832" t="s">
        <v>3297</v>
      </c>
      <c r="G360" s="832" t="s">
        <v>3298</v>
      </c>
      <c r="H360" s="849">
        <v>1.4000000000000001</v>
      </c>
      <c r="I360" s="849">
        <v>211.4</v>
      </c>
      <c r="J360" s="832">
        <v>1</v>
      </c>
      <c r="K360" s="832">
        <v>151</v>
      </c>
      <c r="L360" s="849">
        <v>1.35</v>
      </c>
      <c r="M360" s="849">
        <v>93.960000000000008</v>
      </c>
      <c r="N360" s="832">
        <v>0.44446546830652794</v>
      </c>
      <c r="O360" s="832">
        <v>69.599999999999994</v>
      </c>
      <c r="P360" s="849">
        <v>2.65</v>
      </c>
      <c r="Q360" s="849">
        <v>184.44</v>
      </c>
      <c r="R360" s="837">
        <v>0.87246925260170294</v>
      </c>
      <c r="S360" s="850">
        <v>69.600000000000009</v>
      </c>
    </row>
    <row r="361" spans="1:19" ht="14.4" customHeight="1" x14ac:dyDescent="0.3">
      <c r="A361" s="831" t="s">
        <v>3305</v>
      </c>
      <c r="B361" s="832" t="s">
        <v>3306</v>
      </c>
      <c r="C361" s="832" t="s">
        <v>604</v>
      </c>
      <c r="D361" s="832" t="s">
        <v>1216</v>
      </c>
      <c r="E361" s="832" t="s">
        <v>3296</v>
      </c>
      <c r="F361" s="832" t="s">
        <v>3309</v>
      </c>
      <c r="G361" s="832" t="s">
        <v>634</v>
      </c>
      <c r="H361" s="849">
        <v>26</v>
      </c>
      <c r="I361" s="849">
        <v>436.8</v>
      </c>
      <c r="J361" s="832">
        <v>1</v>
      </c>
      <c r="K361" s="832">
        <v>16.8</v>
      </c>
      <c r="L361" s="849">
        <v>27</v>
      </c>
      <c r="M361" s="849">
        <v>453.6</v>
      </c>
      <c r="N361" s="832">
        <v>1.0384615384615385</v>
      </c>
      <c r="O361" s="832">
        <v>16.8</v>
      </c>
      <c r="P361" s="849">
        <v>53</v>
      </c>
      <c r="Q361" s="849">
        <v>890.40000000000009</v>
      </c>
      <c r="R361" s="837">
        <v>2.0384615384615388</v>
      </c>
      <c r="S361" s="850">
        <v>16.8</v>
      </c>
    </row>
    <row r="362" spans="1:19" ht="14.4" customHeight="1" x14ac:dyDescent="0.3">
      <c r="A362" s="831" t="s">
        <v>3305</v>
      </c>
      <c r="B362" s="832" t="s">
        <v>3306</v>
      </c>
      <c r="C362" s="832" t="s">
        <v>604</v>
      </c>
      <c r="D362" s="832" t="s">
        <v>1216</v>
      </c>
      <c r="E362" s="832" t="s">
        <v>3296</v>
      </c>
      <c r="F362" s="832" t="s">
        <v>3310</v>
      </c>
      <c r="G362" s="832" t="s">
        <v>3311</v>
      </c>
      <c r="H362" s="849">
        <v>0.4</v>
      </c>
      <c r="I362" s="849">
        <v>84.02</v>
      </c>
      <c r="J362" s="832">
        <v>1</v>
      </c>
      <c r="K362" s="832">
        <v>210.04999999999998</v>
      </c>
      <c r="L362" s="849"/>
      <c r="M362" s="849"/>
      <c r="N362" s="832"/>
      <c r="O362" s="832"/>
      <c r="P362" s="849"/>
      <c r="Q362" s="849"/>
      <c r="R362" s="837"/>
      <c r="S362" s="850"/>
    </row>
    <row r="363" spans="1:19" ht="14.4" customHeight="1" x14ac:dyDescent="0.3">
      <c r="A363" s="831" t="s">
        <v>3305</v>
      </c>
      <c r="B363" s="832" t="s">
        <v>3306</v>
      </c>
      <c r="C363" s="832" t="s">
        <v>604</v>
      </c>
      <c r="D363" s="832" t="s">
        <v>1216</v>
      </c>
      <c r="E363" s="832" t="s">
        <v>3287</v>
      </c>
      <c r="F363" s="832" t="s">
        <v>3318</v>
      </c>
      <c r="G363" s="832" t="s">
        <v>3319</v>
      </c>
      <c r="H363" s="849">
        <v>8</v>
      </c>
      <c r="I363" s="849">
        <v>664</v>
      </c>
      <c r="J363" s="832">
        <v>1</v>
      </c>
      <c r="K363" s="832">
        <v>83</v>
      </c>
      <c r="L363" s="849">
        <v>8</v>
      </c>
      <c r="M363" s="849">
        <v>664</v>
      </c>
      <c r="N363" s="832">
        <v>1</v>
      </c>
      <c r="O363" s="832">
        <v>83</v>
      </c>
      <c r="P363" s="849">
        <v>15</v>
      </c>
      <c r="Q363" s="849">
        <v>1260</v>
      </c>
      <c r="R363" s="837">
        <v>1.8975903614457832</v>
      </c>
      <c r="S363" s="850">
        <v>84</v>
      </c>
    </row>
    <row r="364" spans="1:19" ht="14.4" customHeight="1" x14ac:dyDescent="0.3">
      <c r="A364" s="831" t="s">
        <v>3305</v>
      </c>
      <c r="B364" s="832" t="s">
        <v>3306</v>
      </c>
      <c r="C364" s="832" t="s">
        <v>604</v>
      </c>
      <c r="D364" s="832" t="s">
        <v>1216</v>
      </c>
      <c r="E364" s="832" t="s">
        <v>3287</v>
      </c>
      <c r="F364" s="832" t="s">
        <v>3322</v>
      </c>
      <c r="G364" s="832" t="s">
        <v>3323</v>
      </c>
      <c r="H364" s="849">
        <v>1</v>
      </c>
      <c r="I364" s="849">
        <v>37</v>
      </c>
      <c r="J364" s="832">
        <v>1</v>
      </c>
      <c r="K364" s="832">
        <v>37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3305</v>
      </c>
      <c r="B365" s="832" t="s">
        <v>3306</v>
      </c>
      <c r="C365" s="832" t="s">
        <v>604</v>
      </c>
      <c r="D365" s="832" t="s">
        <v>1216</v>
      </c>
      <c r="E365" s="832" t="s">
        <v>3287</v>
      </c>
      <c r="F365" s="832" t="s">
        <v>3290</v>
      </c>
      <c r="G365" s="832" t="s">
        <v>3291</v>
      </c>
      <c r="H365" s="849">
        <v>70</v>
      </c>
      <c r="I365" s="849">
        <v>17570</v>
      </c>
      <c r="J365" s="832">
        <v>1</v>
      </c>
      <c r="K365" s="832">
        <v>251</v>
      </c>
      <c r="L365" s="849">
        <v>71</v>
      </c>
      <c r="M365" s="849">
        <v>17892</v>
      </c>
      <c r="N365" s="832">
        <v>1.0183266932270916</v>
      </c>
      <c r="O365" s="832">
        <v>252</v>
      </c>
      <c r="P365" s="849">
        <v>60</v>
      </c>
      <c r="Q365" s="849">
        <v>15240</v>
      </c>
      <c r="R365" s="837">
        <v>0.8673875924871941</v>
      </c>
      <c r="S365" s="850">
        <v>254</v>
      </c>
    </row>
    <row r="366" spans="1:19" ht="14.4" customHeight="1" x14ac:dyDescent="0.3">
      <c r="A366" s="831" t="s">
        <v>3305</v>
      </c>
      <c r="B366" s="832" t="s">
        <v>3306</v>
      </c>
      <c r="C366" s="832" t="s">
        <v>604</v>
      </c>
      <c r="D366" s="832" t="s">
        <v>1216</v>
      </c>
      <c r="E366" s="832" t="s">
        <v>3287</v>
      </c>
      <c r="F366" s="832" t="s">
        <v>3336</v>
      </c>
      <c r="G366" s="832" t="s">
        <v>3337</v>
      </c>
      <c r="H366" s="849">
        <v>189</v>
      </c>
      <c r="I366" s="849">
        <v>23814</v>
      </c>
      <c r="J366" s="832">
        <v>1</v>
      </c>
      <c r="K366" s="832">
        <v>126</v>
      </c>
      <c r="L366" s="849">
        <v>154</v>
      </c>
      <c r="M366" s="849">
        <v>19558</v>
      </c>
      <c r="N366" s="832">
        <v>0.82128159905937681</v>
      </c>
      <c r="O366" s="832">
        <v>127</v>
      </c>
      <c r="P366" s="849">
        <v>161</v>
      </c>
      <c r="Q366" s="849">
        <v>20286</v>
      </c>
      <c r="R366" s="837">
        <v>0.85185185185185186</v>
      </c>
      <c r="S366" s="850">
        <v>126</v>
      </c>
    </row>
    <row r="367" spans="1:19" ht="14.4" customHeight="1" x14ac:dyDescent="0.3">
      <c r="A367" s="831" t="s">
        <v>3305</v>
      </c>
      <c r="B367" s="832" t="s">
        <v>3306</v>
      </c>
      <c r="C367" s="832" t="s">
        <v>604</v>
      </c>
      <c r="D367" s="832" t="s">
        <v>1216</v>
      </c>
      <c r="E367" s="832" t="s">
        <v>3287</v>
      </c>
      <c r="F367" s="832" t="s">
        <v>3292</v>
      </c>
      <c r="G367" s="832" t="s">
        <v>3293</v>
      </c>
      <c r="H367" s="849">
        <v>71</v>
      </c>
      <c r="I367" s="849">
        <v>11573</v>
      </c>
      <c r="J367" s="832">
        <v>1</v>
      </c>
      <c r="K367" s="832">
        <v>163</v>
      </c>
      <c r="L367" s="849">
        <v>71</v>
      </c>
      <c r="M367" s="849">
        <v>11644</v>
      </c>
      <c r="N367" s="832">
        <v>1.0061349693251533</v>
      </c>
      <c r="O367" s="832">
        <v>164</v>
      </c>
      <c r="P367" s="849">
        <v>63</v>
      </c>
      <c r="Q367" s="849">
        <v>10395</v>
      </c>
      <c r="R367" s="837">
        <v>0.89821135401365249</v>
      </c>
      <c r="S367" s="850">
        <v>165</v>
      </c>
    </row>
    <row r="368" spans="1:19" ht="14.4" customHeight="1" x14ac:dyDescent="0.3">
      <c r="A368" s="831" t="s">
        <v>3305</v>
      </c>
      <c r="B368" s="832" t="s">
        <v>3306</v>
      </c>
      <c r="C368" s="832" t="s">
        <v>604</v>
      </c>
      <c r="D368" s="832" t="s">
        <v>1216</v>
      </c>
      <c r="E368" s="832" t="s">
        <v>3287</v>
      </c>
      <c r="F368" s="832" t="s">
        <v>3340</v>
      </c>
      <c r="G368" s="832" t="s">
        <v>3341</v>
      </c>
      <c r="H368" s="849">
        <v>256</v>
      </c>
      <c r="I368" s="849">
        <v>8533.34</v>
      </c>
      <c r="J368" s="832">
        <v>1</v>
      </c>
      <c r="K368" s="832">
        <v>33.333359375000001</v>
      </c>
      <c r="L368" s="849">
        <v>224</v>
      </c>
      <c r="M368" s="849">
        <v>7466.66</v>
      </c>
      <c r="N368" s="832">
        <v>0.87499853515739434</v>
      </c>
      <c r="O368" s="832">
        <v>33.333303571428573</v>
      </c>
      <c r="P368" s="849">
        <v>219</v>
      </c>
      <c r="Q368" s="849">
        <v>7300.01</v>
      </c>
      <c r="R368" s="837">
        <v>0.85546925353964565</v>
      </c>
      <c r="S368" s="850">
        <v>33.33337899543379</v>
      </c>
    </row>
    <row r="369" spans="1:19" ht="14.4" customHeight="1" x14ac:dyDescent="0.3">
      <c r="A369" s="831" t="s">
        <v>3305</v>
      </c>
      <c r="B369" s="832" t="s">
        <v>3306</v>
      </c>
      <c r="C369" s="832" t="s">
        <v>604</v>
      </c>
      <c r="D369" s="832" t="s">
        <v>1216</v>
      </c>
      <c r="E369" s="832" t="s">
        <v>3287</v>
      </c>
      <c r="F369" s="832" t="s">
        <v>3294</v>
      </c>
      <c r="G369" s="832" t="s">
        <v>3295</v>
      </c>
      <c r="H369" s="849">
        <v>71</v>
      </c>
      <c r="I369" s="849">
        <v>6106</v>
      </c>
      <c r="J369" s="832">
        <v>1</v>
      </c>
      <c r="K369" s="832">
        <v>86</v>
      </c>
      <c r="L369" s="849">
        <v>72</v>
      </c>
      <c r="M369" s="849">
        <v>6192</v>
      </c>
      <c r="N369" s="832">
        <v>1.0140845070422535</v>
      </c>
      <c r="O369" s="832">
        <v>86</v>
      </c>
      <c r="P369" s="849">
        <v>63</v>
      </c>
      <c r="Q369" s="849">
        <v>5481</v>
      </c>
      <c r="R369" s="837">
        <v>0.89764166393711109</v>
      </c>
      <c r="S369" s="850">
        <v>87</v>
      </c>
    </row>
    <row r="370" spans="1:19" ht="14.4" customHeight="1" x14ac:dyDescent="0.3">
      <c r="A370" s="831" t="s">
        <v>3305</v>
      </c>
      <c r="B370" s="832" t="s">
        <v>3306</v>
      </c>
      <c r="C370" s="832" t="s">
        <v>604</v>
      </c>
      <c r="D370" s="832" t="s">
        <v>1217</v>
      </c>
      <c r="E370" s="832" t="s">
        <v>3296</v>
      </c>
      <c r="F370" s="832" t="s">
        <v>3297</v>
      </c>
      <c r="G370" s="832" t="s">
        <v>3298</v>
      </c>
      <c r="H370" s="849">
        <v>3.1</v>
      </c>
      <c r="I370" s="849">
        <v>468.11</v>
      </c>
      <c r="J370" s="832">
        <v>1</v>
      </c>
      <c r="K370" s="832">
        <v>151.00322580645161</v>
      </c>
      <c r="L370" s="849">
        <v>3.4000000000000004</v>
      </c>
      <c r="M370" s="849">
        <v>236.78</v>
      </c>
      <c r="N370" s="832">
        <v>0.50582128132276605</v>
      </c>
      <c r="O370" s="832">
        <v>69.641176470588235</v>
      </c>
      <c r="P370" s="849">
        <v>4.4000000000000004</v>
      </c>
      <c r="Q370" s="849">
        <v>306.28999999999996</v>
      </c>
      <c r="R370" s="837">
        <v>0.65431202067890015</v>
      </c>
      <c r="S370" s="850">
        <v>69.61136363636362</v>
      </c>
    </row>
    <row r="371" spans="1:19" ht="14.4" customHeight="1" x14ac:dyDescent="0.3">
      <c r="A371" s="831" t="s">
        <v>3305</v>
      </c>
      <c r="B371" s="832" t="s">
        <v>3306</v>
      </c>
      <c r="C371" s="832" t="s">
        <v>604</v>
      </c>
      <c r="D371" s="832" t="s">
        <v>1217</v>
      </c>
      <c r="E371" s="832" t="s">
        <v>3296</v>
      </c>
      <c r="F371" s="832" t="s">
        <v>3307</v>
      </c>
      <c r="G371" s="832" t="s">
        <v>3308</v>
      </c>
      <c r="H371" s="849"/>
      <c r="I371" s="849"/>
      <c r="J371" s="832"/>
      <c r="K371" s="832"/>
      <c r="L371" s="849"/>
      <c r="M371" s="849"/>
      <c r="N371" s="832"/>
      <c r="O371" s="832"/>
      <c r="P371" s="849">
        <v>0.4</v>
      </c>
      <c r="Q371" s="849">
        <v>114.04</v>
      </c>
      <c r="R371" s="837"/>
      <c r="S371" s="850">
        <v>285.10000000000002</v>
      </c>
    </row>
    <row r="372" spans="1:19" ht="14.4" customHeight="1" x14ac:dyDescent="0.3">
      <c r="A372" s="831" t="s">
        <v>3305</v>
      </c>
      <c r="B372" s="832" t="s">
        <v>3306</v>
      </c>
      <c r="C372" s="832" t="s">
        <v>604</v>
      </c>
      <c r="D372" s="832" t="s">
        <v>1217</v>
      </c>
      <c r="E372" s="832" t="s">
        <v>3296</v>
      </c>
      <c r="F372" s="832" t="s">
        <v>3309</v>
      </c>
      <c r="G372" s="832" t="s">
        <v>634</v>
      </c>
      <c r="H372" s="849">
        <v>56</v>
      </c>
      <c r="I372" s="849">
        <v>940.8</v>
      </c>
      <c r="J372" s="832">
        <v>1</v>
      </c>
      <c r="K372" s="832">
        <v>16.8</v>
      </c>
      <c r="L372" s="849">
        <v>66</v>
      </c>
      <c r="M372" s="849">
        <v>1108.8000000000002</v>
      </c>
      <c r="N372" s="832">
        <v>1.1785714285714288</v>
      </c>
      <c r="O372" s="832">
        <v>16.800000000000004</v>
      </c>
      <c r="P372" s="849">
        <v>88</v>
      </c>
      <c r="Q372" s="849">
        <v>1478.4</v>
      </c>
      <c r="R372" s="837">
        <v>1.5714285714285716</v>
      </c>
      <c r="S372" s="850">
        <v>16.8</v>
      </c>
    </row>
    <row r="373" spans="1:19" ht="14.4" customHeight="1" x14ac:dyDescent="0.3">
      <c r="A373" s="831" t="s">
        <v>3305</v>
      </c>
      <c r="B373" s="832" t="s">
        <v>3306</v>
      </c>
      <c r="C373" s="832" t="s">
        <v>604</v>
      </c>
      <c r="D373" s="832" t="s">
        <v>1217</v>
      </c>
      <c r="E373" s="832" t="s">
        <v>3296</v>
      </c>
      <c r="F373" s="832" t="s">
        <v>3310</v>
      </c>
      <c r="G373" s="832" t="s">
        <v>3311</v>
      </c>
      <c r="H373" s="849">
        <v>0.60000000000000009</v>
      </c>
      <c r="I373" s="849">
        <v>126.03</v>
      </c>
      <c r="J373" s="832">
        <v>1</v>
      </c>
      <c r="K373" s="832">
        <v>210.04999999999998</v>
      </c>
      <c r="L373" s="849">
        <v>0.2</v>
      </c>
      <c r="M373" s="849">
        <v>42.01</v>
      </c>
      <c r="N373" s="832">
        <v>0.33333333333333331</v>
      </c>
      <c r="O373" s="832">
        <v>210.04999999999998</v>
      </c>
      <c r="P373" s="849"/>
      <c r="Q373" s="849"/>
      <c r="R373" s="837"/>
      <c r="S373" s="850"/>
    </row>
    <row r="374" spans="1:19" ht="14.4" customHeight="1" x14ac:dyDescent="0.3">
      <c r="A374" s="831" t="s">
        <v>3305</v>
      </c>
      <c r="B374" s="832" t="s">
        <v>3306</v>
      </c>
      <c r="C374" s="832" t="s">
        <v>604</v>
      </c>
      <c r="D374" s="832" t="s">
        <v>1217</v>
      </c>
      <c r="E374" s="832" t="s">
        <v>3287</v>
      </c>
      <c r="F374" s="832" t="s">
        <v>3318</v>
      </c>
      <c r="G374" s="832" t="s">
        <v>3319</v>
      </c>
      <c r="H374" s="849">
        <v>46</v>
      </c>
      <c r="I374" s="849">
        <v>3818</v>
      </c>
      <c r="J374" s="832">
        <v>1</v>
      </c>
      <c r="K374" s="832">
        <v>83</v>
      </c>
      <c r="L374" s="849">
        <v>37</v>
      </c>
      <c r="M374" s="849">
        <v>3071</v>
      </c>
      <c r="N374" s="832">
        <v>0.80434782608695654</v>
      </c>
      <c r="O374" s="832">
        <v>83</v>
      </c>
      <c r="P374" s="849">
        <v>16</v>
      </c>
      <c r="Q374" s="849">
        <v>1344</v>
      </c>
      <c r="R374" s="837">
        <v>0.35201676270298587</v>
      </c>
      <c r="S374" s="850">
        <v>84</v>
      </c>
    </row>
    <row r="375" spans="1:19" ht="14.4" customHeight="1" x14ac:dyDescent="0.3">
      <c r="A375" s="831" t="s">
        <v>3305</v>
      </c>
      <c r="B375" s="832" t="s">
        <v>3306</v>
      </c>
      <c r="C375" s="832" t="s">
        <v>604</v>
      </c>
      <c r="D375" s="832" t="s">
        <v>1217</v>
      </c>
      <c r="E375" s="832" t="s">
        <v>3287</v>
      </c>
      <c r="F375" s="832" t="s">
        <v>3320</v>
      </c>
      <c r="G375" s="832" t="s">
        <v>3321</v>
      </c>
      <c r="H375" s="849"/>
      <c r="I375" s="849"/>
      <c r="J375" s="832"/>
      <c r="K375" s="832"/>
      <c r="L375" s="849">
        <v>1</v>
      </c>
      <c r="M375" s="849">
        <v>106</v>
      </c>
      <c r="N375" s="832"/>
      <c r="O375" s="832">
        <v>106</v>
      </c>
      <c r="P375" s="849">
        <v>3</v>
      </c>
      <c r="Q375" s="849">
        <v>321</v>
      </c>
      <c r="R375" s="837"/>
      <c r="S375" s="850">
        <v>107</v>
      </c>
    </row>
    <row r="376" spans="1:19" ht="14.4" customHeight="1" x14ac:dyDescent="0.3">
      <c r="A376" s="831" t="s">
        <v>3305</v>
      </c>
      <c r="B376" s="832" t="s">
        <v>3306</v>
      </c>
      <c r="C376" s="832" t="s">
        <v>604</v>
      </c>
      <c r="D376" s="832" t="s">
        <v>1217</v>
      </c>
      <c r="E376" s="832" t="s">
        <v>3287</v>
      </c>
      <c r="F376" s="832" t="s">
        <v>3322</v>
      </c>
      <c r="G376" s="832" t="s">
        <v>3323</v>
      </c>
      <c r="H376" s="849">
        <v>6</v>
      </c>
      <c r="I376" s="849">
        <v>222</v>
      </c>
      <c r="J376" s="832">
        <v>1</v>
      </c>
      <c r="K376" s="832">
        <v>37</v>
      </c>
      <c r="L376" s="849">
        <v>1</v>
      </c>
      <c r="M376" s="849">
        <v>37</v>
      </c>
      <c r="N376" s="832">
        <v>0.16666666666666666</v>
      </c>
      <c r="O376" s="832">
        <v>37</v>
      </c>
      <c r="P376" s="849">
        <v>13</v>
      </c>
      <c r="Q376" s="849">
        <v>494</v>
      </c>
      <c r="R376" s="837">
        <v>2.2252252252252251</v>
      </c>
      <c r="S376" s="850">
        <v>38</v>
      </c>
    </row>
    <row r="377" spans="1:19" ht="14.4" customHeight="1" x14ac:dyDescent="0.3">
      <c r="A377" s="831" t="s">
        <v>3305</v>
      </c>
      <c r="B377" s="832" t="s">
        <v>3306</v>
      </c>
      <c r="C377" s="832" t="s">
        <v>604</v>
      </c>
      <c r="D377" s="832" t="s">
        <v>1217</v>
      </c>
      <c r="E377" s="832" t="s">
        <v>3287</v>
      </c>
      <c r="F377" s="832" t="s">
        <v>3326</v>
      </c>
      <c r="G377" s="832" t="s">
        <v>3327</v>
      </c>
      <c r="H377" s="849"/>
      <c r="I377" s="849"/>
      <c r="J377" s="832"/>
      <c r="K377" s="832"/>
      <c r="L377" s="849">
        <v>1</v>
      </c>
      <c r="M377" s="849">
        <v>5</v>
      </c>
      <c r="N377" s="832"/>
      <c r="O377" s="832">
        <v>5</v>
      </c>
      <c r="P377" s="849">
        <v>1</v>
      </c>
      <c r="Q377" s="849">
        <v>5</v>
      </c>
      <c r="R377" s="837"/>
      <c r="S377" s="850">
        <v>5</v>
      </c>
    </row>
    <row r="378" spans="1:19" ht="14.4" customHeight="1" x14ac:dyDescent="0.3">
      <c r="A378" s="831" t="s">
        <v>3305</v>
      </c>
      <c r="B378" s="832" t="s">
        <v>3306</v>
      </c>
      <c r="C378" s="832" t="s">
        <v>604</v>
      </c>
      <c r="D378" s="832" t="s">
        <v>1217</v>
      </c>
      <c r="E378" s="832" t="s">
        <v>3287</v>
      </c>
      <c r="F378" s="832" t="s">
        <v>3288</v>
      </c>
      <c r="G378" s="832" t="s">
        <v>3289</v>
      </c>
      <c r="H378" s="849">
        <v>2</v>
      </c>
      <c r="I378" s="849">
        <v>194</v>
      </c>
      <c r="J378" s="832">
        <v>1</v>
      </c>
      <c r="K378" s="832">
        <v>97</v>
      </c>
      <c r="L378" s="849">
        <v>2</v>
      </c>
      <c r="M378" s="849">
        <v>162</v>
      </c>
      <c r="N378" s="832">
        <v>0.83505154639175261</v>
      </c>
      <c r="O378" s="832">
        <v>81</v>
      </c>
      <c r="P378" s="849">
        <v>3</v>
      </c>
      <c r="Q378" s="849">
        <v>243</v>
      </c>
      <c r="R378" s="837">
        <v>1.2525773195876289</v>
      </c>
      <c r="S378" s="850">
        <v>81</v>
      </c>
    </row>
    <row r="379" spans="1:19" ht="14.4" customHeight="1" x14ac:dyDescent="0.3">
      <c r="A379" s="831" t="s">
        <v>3305</v>
      </c>
      <c r="B379" s="832" t="s">
        <v>3306</v>
      </c>
      <c r="C379" s="832" t="s">
        <v>604</v>
      </c>
      <c r="D379" s="832" t="s">
        <v>1217</v>
      </c>
      <c r="E379" s="832" t="s">
        <v>3287</v>
      </c>
      <c r="F379" s="832" t="s">
        <v>3290</v>
      </c>
      <c r="G379" s="832" t="s">
        <v>3291</v>
      </c>
      <c r="H379" s="849">
        <v>40</v>
      </c>
      <c r="I379" s="849">
        <v>10040</v>
      </c>
      <c r="J379" s="832">
        <v>1</v>
      </c>
      <c r="K379" s="832">
        <v>251</v>
      </c>
      <c r="L379" s="849">
        <v>60</v>
      </c>
      <c r="M379" s="849">
        <v>15120</v>
      </c>
      <c r="N379" s="832">
        <v>1.5059760956175299</v>
      </c>
      <c r="O379" s="832">
        <v>252</v>
      </c>
      <c r="P379" s="849">
        <v>115</v>
      </c>
      <c r="Q379" s="849">
        <v>29210</v>
      </c>
      <c r="R379" s="837">
        <v>2.9093625498007967</v>
      </c>
      <c r="S379" s="850">
        <v>254</v>
      </c>
    </row>
    <row r="380" spans="1:19" ht="14.4" customHeight="1" x14ac:dyDescent="0.3">
      <c r="A380" s="831" t="s">
        <v>3305</v>
      </c>
      <c r="B380" s="832" t="s">
        <v>3306</v>
      </c>
      <c r="C380" s="832" t="s">
        <v>604</v>
      </c>
      <c r="D380" s="832" t="s">
        <v>1217</v>
      </c>
      <c r="E380" s="832" t="s">
        <v>3287</v>
      </c>
      <c r="F380" s="832" t="s">
        <v>3336</v>
      </c>
      <c r="G380" s="832" t="s">
        <v>3337</v>
      </c>
      <c r="H380" s="849">
        <v>164</v>
      </c>
      <c r="I380" s="849">
        <v>20664</v>
      </c>
      <c r="J380" s="832">
        <v>1</v>
      </c>
      <c r="K380" s="832">
        <v>126</v>
      </c>
      <c r="L380" s="849">
        <v>171</v>
      </c>
      <c r="M380" s="849">
        <v>21717</v>
      </c>
      <c r="N380" s="832">
        <v>1.0509581881533101</v>
      </c>
      <c r="O380" s="832">
        <v>127</v>
      </c>
      <c r="P380" s="849">
        <v>134</v>
      </c>
      <c r="Q380" s="849">
        <v>16884</v>
      </c>
      <c r="R380" s="837">
        <v>0.81707317073170727</v>
      </c>
      <c r="S380" s="850">
        <v>126</v>
      </c>
    </row>
    <row r="381" spans="1:19" ht="14.4" customHeight="1" x14ac:dyDescent="0.3">
      <c r="A381" s="831" t="s">
        <v>3305</v>
      </c>
      <c r="B381" s="832" t="s">
        <v>3306</v>
      </c>
      <c r="C381" s="832" t="s">
        <v>604</v>
      </c>
      <c r="D381" s="832" t="s">
        <v>1217</v>
      </c>
      <c r="E381" s="832" t="s">
        <v>3287</v>
      </c>
      <c r="F381" s="832" t="s">
        <v>3292</v>
      </c>
      <c r="G381" s="832" t="s">
        <v>3293</v>
      </c>
      <c r="H381" s="849">
        <v>82</v>
      </c>
      <c r="I381" s="849">
        <v>13366</v>
      </c>
      <c r="J381" s="832">
        <v>1</v>
      </c>
      <c r="K381" s="832">
        <v>163</v>
      </c>
      <c r="L381" s="849">
        <v>63</v>
      </c>
      <c r="M381" s="849">
        <v>10332</v>
      </c>
      <c r="N381" s="832">
        <v>0.77300613496932513</v>
      </c>
      <c r="O381" s="832">
        <v>164</v>
      </c>
      <c r="P381" s="849">
        <v>83</v>
      </c>
      <c r="Q381" s="849">
        <v>13695</v>
      </c>
      <c r="R381" s="837">
        <v>1.0246146939997007</v>
      </c>
      <c r="S381" s="850">
        <v>165</v>
      </c>
    </row>
    <row r="382" spans="1:19" ht="14.4" customHeight="1" x14ac:dyDescent="0.3">
      <c r="A382" s="831" t="s">
        <v>3305</v>
      </c>
      <c r="B382" s="832" t="s">
        <v>3306</v>
      </c>
      <c r="C382" s="832" t="s">
        <v>604</v>
      </c>
      <c r="D382" s="832" t="s">
        <v>1217</v>
      </c>
      <c r="E382" s="832" t="s">
        <v>3287</v>
      </c>
      <c r="F382" s="832" t="s">
        <v>3340</v>
      </c>
      <c r="G382" s="832" t="s">
        <v>3341</v>
      </c>
      <c r="H382" s="849">
        <v>200</v>
      </c>
      <c r="I382" s="849">
        <v>6666.67</v>
      </c>
      <c r="J382" s="832">
        <v>1</v>
      </c>
      <c r="K382" s="832">
        <v>33.333350000000003</v>
      </c>
      <c r="L382" s="849">
        <v>225</v>
      </c>
      <c r="M382" s="849">
        <v>7500</v>
      </c>
      <c r="N382" s="832">
        <v>1.1249994375002812</v>
      </c>
      <c r="O382" s="832">
        <v>33.333333333333336</v>
      </c>
      <c r="P382" s="849">
        <v>242</v>
      </c>
      <c r="Q382" s="849">
        <v>8066.66</v>
      </c>
      <c r="R382" s="837">
        <v>1.2099983950008024</v>
      </c>
      <c r="S382" s="850">
        <v>33.333305785123969</v>
      </c>
    </row>
    <row r="383" spans="1:19" ht="14.4" customHeight="1" x14ac:dyDescent="0.3">
      <c r="A383" s="831" t="s">
        <v>3305</v>
      </c>
      <c r="B383" s="832" t="s">
        <v>3306</v>
      </c>
      <c r="C383" s="832" t="s">
        <v>604</v>
      </c>
      <c r="D383" s="832" t="s">
        <v>1217</v>
      </c>
      <c r="E383" s="832" t="s">
        <v>3287</v>
      </c>
      <c r="F383" s="832" t="s">
        <v>3344</v>
      </c>
      <c r="G383" s="832" t="s">
        <v>3345</v>
      </c>
      <c r="H383" s="849">
        <v>7</v>
      </c>
      <c r="I383" s="849">
        <v>259</v>
      </c>
      <c r="J383" s="832">
        <v>1</v>
      </c>
      <c r="K383" s="832">
        <v>37</v>
      </c>
      <c r="L383" s="849">
        <v>8</v>
      </c>
      <c r="M383" s="849">
        <v>296</v>
      </c>
      <c r="N383" s="832">
        <v>1.1428571428571428</v>
      </c>
      <c r="O383" s="832">
        <v>37</v>
      </c>
      <c r="P383" s="849">
        <v>12</v>
      </c>
      <c r="Q383" s="849">
        <v>456</v>
      </c>
      <c r="R383" s="837">
        <v>1.7606177606177607</v>
      </c>
      <c r="S383" s="850">
        <v>38</v>
      </c>
    </row>
    <row r="384" spans="1:19" ht="14.4" customHeight="1" x14ac:dyDescent="0.3">
      <c r="A384" s="831" t="s">
        <v>3305</v>
      </c>
      <c r="B384" s="832" t="s">
        <v>3306</v>
      </c>
      <c r="C384" s="832" t="s">
        <v>604</v>
      </c>
      <c r="D384" s="832" t="s">
        <v>1217</v>
      </c>
      <c r="E384" s="832" t="s">
        <v>3287</v>
      </c>
      <c r="F384" s="832" t="s">
        <v>3294</v>
      </c>
      <c r="G384" s="832" t="s">
        <v>3295</v>
      </c>
      <c r="H384" s="849">
        <v>96</v>
      </c>
      <c r="I384" s="849">
        <v>8256</v>
      </c>
      <c r="J384" s="832">
        <v>1</v>
      </c>
      <c r="K384" s="832">
        <v>86</v>
      </c>
      <c r="L384" s="849">
        <v>85</v>
      </c>
      <c r="M384" s="849">
        <v>7310</v>
      </c>
      <c r="N384" s="832">
        <v>0.88541666666666663</v>
      </c>
      <c r="O384" s="832">
        <v>86</v>
      </c>
      <c r="P384" s="849">
        <v>100</v>
      </c>
      <c r="Q384" s="849">
        <v>8700</v>
      </c>
      <c r="R384" s="837">
        <v>1.0537790697674418</v>
      </c>
      <c r="S384" s="850">
        <v>87</v>
      </c>
    </row>
    <row r="385" spans="1:19" ht="14.4" customHeight="1" x14ac:dyDescent="0.3">
      <c r="A385" s="831" t="s">
        <v>3305</v>
      </c>
      <c r="B385" s="832" t="s">
        <v>3306</v>
      </c>
      <c r="C385" s="832" t="s">
        <v>604</v>
      </c>
      <c r="D385" s="832" t="s">
        <v>1217</v>
      </c>
      <c r="E385" s="832" t="s">
        <v>3287</v>
      </c>
      <c r="F385" s="832" t="s">
        <v>3350</v>
      </c>
      <c r="G385" s="832" t="s">
        <v>3351</v>
      </c>
      <c r="H385" s="849">
        <v>1</v>
      </c>
      <c r="I385" s="849">
        <v>0</v>
      </c>
      <c r="J385" s="832"/>
      <c r="K385" s="832">
        <v>0</v>
      </c>
      <c r="L385" s="849">
        <v>4</v>
      </c>
      <c r="M385" s="849">
        <v>0</v>
      </c>
      <c r="N385" s="832"/>
      <c r="O385" s="832">
        <v>0</v>
      </c>
      <c r="P385" s="849"/>
      <c r="Q385" s="849"/>
      <c r="R385" s="837"/>
      <c r="S385" s="850"/>
    </row>
    <row r="386" spans="1:19" ht="14.4" customHeight="1" x14ac:dyDescent="0.3">
      <c r="A386" s="831" t="s">
        <v>3305</v>
      </c>
      <c r="B386" s="832" t="s">
        <v>3306</v>
      </c>
      <c r="C386" s="832" t="s">
        <v>604</v>
      </c>
      <c r="D386" s="832" t="s">
        <v>1217</v>
      </c>
      <c r="E386" s="832" t="s">
        <v>3287</v>
      </c>
      <c r="F386" s="832" t="s">
        <v>3352</v>
      </c>
      <c r="G386" s="832" t="s">
        <v>3353</v>
      </c>
      <c r="H386" s="849">
        <v>3</v>
      </c>
      <c r="I386" s="849">
        <v>600</v>
      </c>
      <c r="J386" s="832">
        <v>1</v>
      </c>
      <c r="K386" s="832">
        <v>200</v>
      </c>
      <c r="L386" s="849">
        <v>4</v>
      </c>
      <c r="M386" s="849">
        <v>800</v>
      </c>
      <c r="N386" s="832">
        <v>1.3333333333333333</v>
      </c>
      <c r="O386" s="832">
        <v>200</v>
      </c>
      <c r="P386" s="849">
        <v>2</v>
      </c>
      <c r="Q386" s="849">
        <v>400</v>
      </c>
      <c r="R386" s="837">
        <v>0.66666666666666663</v>
      </c>
      <c r="S386" s="850">
        <v>200</v>
      </c>
    </row>
    <row r="387" spans="1:19" ht="14.4" customHeight="1" x14ac:dyDescent="0.3">
      <c r="A387" s="831" t="s">
        <v>3305</v>
      </c>
      <c r="B387" s="832" t="s">
        <v>3306</v>
      </c>
      <c r="C387" s="832" t="s">
        <v>604</v>
      </c>
      <c r="D387" s="832" t="s">
        <v>1217</v>
      </c>
      <c r="E387" s="832" t="s">
        <v>3287</v>
      </c>
      <c r="F387" s="832" t="s">
        <v>3354</v>
      </c>
      <c r="G387" s="832" t="s">
        <v>3355</v>
      </c>
      <c r="H387" s="849">
        <v>1</v>
      </c>
      <c r="I387" s="849">
        <v>74</v>
      </c>
      <c r="J387" s="832">
        <v>1</v>
      </c>
      <c r="K387" s="832">
        <v>74</v>
      </c>
      <c r="L387" s="849"/>
      <c r="M387" s="849"/>
      <c r="N387" s="832"/>
      <c r="O387" s="832"/>
      <c r="P387" s="849">
        <v>3</v>
      </c>
      <c r="Q387" s="849">
        <v>225</v>
      </c>
      <c r="R387" s="837">
        <v>3.0405405405405403</v>
      </c>
      <c r="S387" s="850">
        <v>75</v>
      </c>
    </row>
    <row r="388" spans="1:19" ht="14.4" customHeight="1" x14ac:dyDescent="0.3">
      <c r="A388" s="831" t="s">
        <v>3305</v>
      </c>
      <c r="B388" s="832" t="s">
        <v>3306</v>
      </c>
      <c r="C388" s="832" t="s">
        <v>604</v>
      </c>
      <c r="D388" s="832" t="s">
        <v>1217</v>
      </c>
      <c r="E388" s="832" t="s">
        <v>3287</v>
      </c>
      <c r="F388" s="832" t="s">
        <v>3364</v>
      </c>
      <c r="G388" s="832" t="s">
        <v>3365</v>
      </c>
      <c r="H388" s="849"/>
      <c r="I388" s="849"/>
      <c r="J388" s="832"/>
      <c r="K388" s="832"/>
      <c r="L388" s="849"/>
      <c r="M388" s="849"/>
      <c r="N388" s="832"/>
      <c r="O388" s="832"/>
      <c r="P388" s="849">
        <v>1</v>
      </c>
      <c r="Q388" s="849">
        <v>448</v>
      </c>
      <c r="R388" s="837"/>
      <c r="S388" s="850">
        <v>448</v>
      </c>
    </row>
    <row r="389" spans="1:19" ht="14.4" customHeight="1" x14ac:dyDescent="0.3">
      <c r="A389" s="831" t="s">
        <v>3305</v>
      </c>
      <c r="B389" s="832" t="s">
        <v>3306</v>
      </c>
      <c r="C389" s="832" t="s">
        <v>604</v>
      </c>
      <c r="D389" s="832" t="s">
        <v>1217</v>
      </c>
      <c r="E389" s="832" t="s">
        <v>3287</v>
      </c>
      <c r="F389" s="832" t="s">
        <v>3368</v>
      </c>
      <c r="G389" s="832" t="s">
        <v>3369</v>
      </c>
      <c r="H389" s="849">
        <v>20</v>
      </c>
      <c r="I389" s="849">
        <v>1180</v>
      </c>
      <c r="J389" s="832">
        <v>1</v>
      </c>
      <c r="K389" s="832">
        <v>59</v>
      </c>
      <c r="L389" s="849">
        <v>9</v>
      </c>
      <c r="M389" s="849">
        <v>531</v>
      </c>
      <c r="N389" s="832">
        <v>0.45</v>
      </c>
      <c r="O389" s="832">
        <v>59</v>
      </c>
      <c r="P389" s="849">
        <v>6</v>
      </c>
      <c r="Q389" s="849">
        <v>366</v>
      </c>
      <c r="R389" s="837">
        <v>0.31016949152542372</v>
      </c>
      <c r="S389" s="850">
        <v>61</v>
      </c>
    </row>
    <row r="390" spans="1:19" ht="14.4" customHeight="1" x14ac:dyDescent="0.3">
      <c r="A390" s="831" t="s">
        <v>3305</v>
      </c>
      <c r="B390" s="832" t="s">
        <v>3306</v>
      </c>
      <c r="C390" s="832" t="s">
        <v>604</v>
      </c>
      <c r="D390" s="832" t="s">
        <v>1217</v>
      </c>
      <c r="E390" s="832" t="s">
        <v>3287</v>
      </c>
      <c r="F390" s="832" t="s">
        <v>3380</v>
      </c>
      <c r="G390" s="832" t="s">
        <v>3381</v>
      </c>
      <c r="H390" s="849">
        <v>20</v>
      </c>
      <c r="I390" s="849">
        <v>1720</v>
      </c>
      <c r="J390" s="832">
        <v>1</v>
      </c>
      <c r="K390" s="832">
        <v>86</v>
      </c>
      <c r="L390" s="849">
        <v>25</v>
      </c>
      <c r="M390" s="849">
        <v>2175</v>
      </c>
      <c r="N390" s="832">
        <v>1.2645348837209303</v>
      </c>
      <c r="O390" s="832">
        <v>87</v>
      </c>
      <c r="P390" s="849">
        <v>32</v>
      </c>
      <c r="Q390" s="849">
        <v>2784</v>
      </c>
      <c r="R390" s="837">
        <v>1.6186046511627907</v>
      </c>
      <c r="S390" s="850">
        <v>87</v>
      </c>
    </row>
    <row r="391" spans="1:19" ht="14.4" customHeight="1" x14ac:dyDescent="0.3">
      <c r="A391" s="831" t="s">
        <v>3305</v>
      </c>
      <c r="B391" s="832" t="s">
        <v>3306</v>
      </c>
      <c r="C391" s="832" t="s">
        <v>604</v>
      </c>
      <c r="D391" s="832" t="s">
        <v>1219</v>
      </c>
      <c r="E391" s="832" t="s">
        <v>3296</v>
      </c>
      <c r="F391" s="832" t="s">
        <v>3297</v>
      </c>
      <c r="G391" s="832" t="s">
        <v>3298</v>
      </c>
      <c r="H391" s="849">
        <v>2.1</v>
      </c>
      <c r="I391" s="849">
        <v>317.10000000000002</v>
      </c>
      <c r="J391" s="832">
        <v>1</v>
      </c>
      <c r="K391" s="832">
        <v>151</v>
      </c>
      <c r="L391" s="849">
        <v>2.5999999999999996</v>
      </c>
      <c r="M391" s="849">
        <v>180.95999999999998</v>
      </c>
      <c r="N391" s="832">
        <v>0.57067171239356662</v>
      </c>
      <c r="O391" s="832">
        <v>69.600000000000009</v>
      </c>
      <c r="P391" s="849">
        <v>1.75</v>
      </c>
      <c r="Q391" s="849">
        <v>121.81</v>
      </c>
      <c r="R391" s="837">
        <v>0.38413749605802583</v>
      </c>
      <c r="S391" s="850">
        <v>69.605714285714285</v>
      </c>
    </row>
    <row r="392" spans="1:19" ht="14.4" customHeight="1" x14ac:dyDescent="0.3">
      <c r="A392" s="831" t="s">
        <v>3305</v>
      </c>
      <c r="B392" s="832" t="s">
        <v>3306</v>
      </c>
      <c r="C392" s="832" t="s">
        <v>604</v>
      </c>
      <c r="D392" s="832" t="s">
        <v>1219</v>
      </c>
      <c r="E392" s="832" t="s">
        <v>3296</v>
      </c>
      <c r="F392" s="832" t="s">
        <v>3309</v>
      </c>
      <c r="G392" s="832" t="s">
        <v>634</v>
      </c>
      <c r="H392" s="849">
        <v>38</v>
      </c>
      <c r="I392" s="849">
        <v>638.4</v>
      </c>
      <c r="J392" s="832">
        <v>1</v>
      </c>
      <c r="K392" s="832">
        <v>16.8</v>
      </c>
      <c r="L392" s="849">
        <v>49</v>
      </c>
      <c r="M392" s="849">
        <v>823.19999999999993</v>
      </c>
      <c r="N392" s="832">
        <v>1.2894736842105263</v>
      </c>
      <c r="O392" s="832">
        <v>16.799999999999997</v>
      </c>
      <c r="P392" s="849">
        <v>35</v>
      </c>
      <c r="Q392" s="849">
        <v>588</v>
      </c>
      <c r="R392" s="837">
        <v>0.92105263157894746</v>
      </c>
      <c r="S392" s="850">
        <v>16.8</v>
      </c>
    </row>
    <row r="393" spans="1:19" ht="14.4" customHeight="1" x14ac:dyDescent="0.3">
      <c r="A393" s="831" t="s">
        <v>3305</v>
      </c>
      <c r="B393" s="832" t="s">
        <v>3306</v>
      </c>
      <c r="C393" s="832" t="s">
        <v>604</v>
      </c>
      <c r="D393" s="832" t="s">
        <v>1219</v>
      </c>
      <c r="E393" s="832" t="s">
        <v>3296</v>
      </c>
      <c r="F393" s="832" t="s">
        <v>3310</v>
      </c>
      <c r="G393" s="832" t="s">
        <v>3311</v>
      </c>
      <c r="H393" s="849">
        <v>0.8</v>
      </c>
      <c r="I393" s="849">
        <v>168.05</v>
      </c>
      <c r="J393" s="832">
        <v>1</v>
      </c>
      <c r="K393" s="832">
        <v>210.0625</v>
      </c>
      <c r="L393" s="849">
        <v>0.60000000000000009</v>
      </c>
      <c r="M393" s="849">
        <v>126.03</v>
      </c>
      <c r="N393" s="832">
        <v>0.74995537042546856</v>
      </c>
      <c r="O393" s="832">
        <v>210.04999999999998</v>
      </c>
      <c r="P393" s="849"/>
      <c r="Q393" s="849"/>
      <c r="R393" s="837"/>
      <c r="S393" s="850"/>
    </row>
    <row r="394" spans="1:19" ht="14.4" customHeight="1" x14ac:dyDescent="0.3">
      <c r="A394" s="831" t="s">
        <v>3305</v>
      </c>
      <c r="B394" s="832" t="s">
        <v>3306</v>
      </c>
      <c r="C394" s="832" t="s">
        <v>604</v>
      </c>
      <c r="D394" s="832" t="s">
        <v>1219</v>
      </c>
      <c r="E394" s="832" t="s">
        <v>3287</v>
      </c>
      <c r="F394" s="832" t="s">
        <v>3316</v>
      </c>
      <c r="G394" s="832" t="s">
        <v>3317</v>
      </c>
      <c r="H394" s="849"/>
      <c r="I394" s="849"/>
      <c r="J394" s="832"/>
      <c r="K394" s="832"/>
      <c r="L394" s="849"/>
      <c r="M394" s="849"/>
      <c r="N394" s="832"/>
      <c r="O394" s="832"/>
      <c r="P394" s="849">
        <v>2</v>
      </c>
      <c r="Q394" s="849">
        <v>414</v>
      </c>
      <c r="R394" s="837"/>
      <c r="S394" s="850">
        <v>207</v>
      </c>
    </row>
    <row r="395" spans="1:19" ht="14.4" customHeight="1" x14ac:dyDescent="0.3">
      <c r="A395" s="831" t="s">
        <v>3305</v>
      </c>
      <c r="B395" s="832" t="s">
        <v>3306</v>
      </c>
      <c r="C395" s="832" t="s">
        <v>604</v>
      </c>
      <c r="D395" s="832" t="s">
        <v>1219</v>
      </c>
      <c r="E395" s="832" t="s">
        <v>3287</v>
      </c>
      <c r="F395" s="832" t="s">
        <v>3318</v>
      </c>
      <c r="G395" s="832" t="s">
        <v>3319</v>
      </c>
      <c r="H395" s="849">
        <v>6</v>
      </c>
      <c r="I395" s="849">
        <v>498</v>
      </c>
      <c r="J395" s="832">
        <v>1</v>
      </c>
      <c r="K395" s="832">
        <v>83</v>
      </c>
      <c r="L395" s="849">
        <v>8</v>
      </c>
      <c r="M395" s="849">
        <v>664</v>
      </c>
      <c r="N395" s="832">
        <v>1.3333333333333333</v>
      </c>
      <c r="O395" s="832">
        <v>83</v>
      </c>
      <c r="P395" s="849">
        <v>5</v>
      </c>
      <c r="Q395" s="849">
        <v>420</v>
      </c>
      <c r="R395" s="837">
        <v>0.84337349397590367</v>
      </c>
      <c r="S395" s="850">
        <v>84</v>
      </c>
    </row>
    <row r="396" spans="1:19" ht="14.4" customHeight="1" x14ac:dyDescent="0.3">
      <c r="A396" s="831" t="s">
        <v>3305</v>
      </c>
      <c r="B396" s="832" t="s">
        <v>3306</v>
      </c>
      <c r="C396" s="832" t="s">
        <v>604</v>
      </c>
      <c r="D396" s="832" t="s">
        <v>1219</v>
      </c>
      <c r="E396" s="832" t="s">
        <v>3287</v>
      </c>
      <c r="F396" s="832" t="s">
        <v>3320</v>
      </c>
      <c r="G396" s="832" t="s">
        <v>3321</v>
      </c>
      <c r="H396" s="849">
        <v>3</v>
      </c>
      <c r="I396" s="849">
        <v>318</v>
      </c>
      <c r="J396" s="832">
        <v>1</v>
      </c>
      <c r="K396" s="832">
        <v>106</v>
      </c>
      <c r="L396" s="849">
        <v>2</v>
      </c>
      <c r="M396" s="849">
        <v>212</v>
      </c>
      <c r="N396" s="832">
        <v>0.66666666666666663</v>
      </c>
      <c r="O396" s="832">
        <v>106</v>
      </c>
      <c r="P396" s="849">
        <v>5</v>
      </c>
      <c r="Q396" s="849">
        <v>535</v>
      </c>
      <c r="R396" s="837">
        <v>1.6823899371069182</v>
      </c>
      <c r="S396" s="850">
        <v>107</v>
      </c>
    </row>
    <row r="397" spans="1:19" ht="14.4" customHeight="1" x14ac:dyDescent="0.3">
      <c r="A397" s="831" t="s">
        <v>3305</v>
      </c>
      <c r="B397" s="832" t="s">
        <v>3306</v>
      </c>
      <c r="C397" s="832" t="s">
        <v>604</v>
      </c>
      <c r="D397" s="832" t="s">
        <v>1219</v>
      </c>
      <c r="E397" s="832" t="s">
        <v>3287</v>
      </c>
      <c r="F397" s="832" t="s">
        <v>3322</v>
      </c>
      <c r="G397" s="832" t="s">
        <v>3323</v>
      </c>
      <c r="H397" s="849">
        <v>6</v>
      </c>
      <c r="I397" s="849">
        <v>222</v>
      </c>
      <c r="J397" s="832">
        <v>1</v>
      </c>
      <c r="K397" s="832">
        <v>37</v>
      </c>
      <c r="L397" s="849">
        <v>12</v>
      </c>
      <c r="M397" s="849">
        <v>444</v>
      </c>
      <c r="N397" s="832">
        <v>2</v>
      </c>
      <c r="O397" s="832">
        <v>37</v>
      </c>
      <c r="P397" s="849">
        <v>19</v>
      </c>
      <c r="Q397" s="849">
        <v>722</v>
      </c>
      <c r="R397" s="837">
        <v>3.2522522522522523</v>
      </c>
      <c r="S397" s="850">
        <v>38</v>
      </c>
    </row>
    <row r="398" spans="1:19" ht="14.4" customHeight="1" x14ac:dyDescent="0.3">
      <c r="A398" s="831" t="s">
        <v>3305</v>
      </c>
      <c r="B398" s="832" t="s">
        <v>3306</v>
      </c>
      <c r="C398" s="832" t="s">
        <v>604</v>
      </c>
      <c r="D398" s="832" t="s">
        <v>1219</v>
      </c>
      <c r="E398" s="832" t="s">
        <v>3287</v>
      </c>
      <c r="F398" s="832" t="s">
        <v>3288</v>
      </c>
      <c r="G398" s="832" t="s">
        <v>3289</v>
      </c>
      <c r="H398" s="849"/>
      <c r="I398" s="849"/>
      <c r="J398" s="832"/>
      <c r="K398" s="832"/>
      <c r="L398" s="849"/>
      <c r="M398" s="849"/>
      <c r="N398" s="832"/>
      <c r="O398" s="832"/>
      <c r="P398" s="849">
        <v>1</v>
      </c>
      <c r="Q398" s="849">
        <v>81</v>
      </c>
      <c r="R398" s="837"/>
      <c r="S398" s="850">
        <v>81</v>
      </c>
    </row>
    <row r="399" spans="1:19" ht="14.4" customHeight="1" x14ac:dyDescent="0.3">
      <c r="A399" s="831" t="s">
        <v>3305</v>
      </c>
      <c r="B399" s="832" t="s">
        <v>3306</v>
      </c>
      <c r="C399" s="832" t="s">
        <v>604</v>
      </c>
      <c r="D399" s="832" t="s">
        <v>1219</v>
      </c>
      <c r="E399" s="832" t="s">
        <v>3287</v>
      </c>
      <c r="F399" s="832" t="s">
        <v>3290</v>
      </c>
      <c r="G399" s="832" t="s">
        <v>3291</v>
      </c>
      <c r="H399" s="849">
        <v>121</v>
      </c>
      <c r="I399" s="849">
        <v>30371</v>
      </c>
      <c r="J399" s="832">
        <v>1</v>
      </c>
      <c r="K399" s="832">
        <v>251</v>
      </c>
      <c r="L399" s="849">
        <v>113</v>
      </c>
      <c r="M399" s="849">
        <v>28476</v>
      </c>
      <c r="N399" s="832">
        <v>0.93760495209245664</v>
      </c>
      <c r="O399" s="832">
        <v>252</v>
      </c>
      <c r="P399" s="849">
        <v>109</v>
      </c>
      <c r="Q399" s="849">
        <v>27686</v>
      </c>
      <c r="R399" s="837">
        <v>0.91159329623654139</v>
      </c>
      <c r="S399" s="850">
        <v>254</v>
      </c>
    </row>
    <row r="400" spans="1:19" ht="14.4" customHeight="1" x14ac:dyDescent="0.3">
      <c r="A400" s="831" t="s">
        <v>3305</v>
      </c>
      <c r="B400" s="832" t="s">
        <v>3306</v>
      </c>
      <c r="C400" s="832" t="s">
        <v>604</v>
      </c>
      <c r="D400" s="832" t="s">
        <v>1219</v>
      </c>
      <c r="E400" s="832" t="s">
        <v>3287</v>
      </c>
      <c r="F400" s="832" t="s">
        <v>3336</v>
      </c>
      <c r="G400" s="832" t="s">
        <v>3337</v>
      </c>
      <c r="H400" s="849">
        <v>93</v>
      </c>
      <c r="I400" s="849">
        <v>11718</v>
      </c>
      <c r="J400" s="832">
        <v>1</v>
      </c>
      <c r="K400" s="832">
        <v>126</v>
      </c>
      <c r="L400" s="849">
        <v>123</v>
      </c>
      <c r="M400" s="849">
        <v>15621</v>
      </c>
      <c r="N400" s="832">
        <v>1.3330773169482848</v>
      </c>
      <c r="O400" s="832">
        <v>127</v>
      </c>
      <c r="P400" s="849">
        <v>115</v>
      </c>
      <c r="Q400" s="849">
        <v>14490</v>
      </c>
      <c r="R400" s="837">
        <v>1.2365591397849462</v>
      </c>
      <c r="S400" s="850">
        <v>126</v>
      </c>
    </row>
    <row r="401" spans="1:19" ht="14.4" customHeight="1" x14ac:dyDescent="0.3">
      <c r="A401" s="831" t="s">
        <v>3305</v>
      </c>
      <c r="B401" s="832" t="s">
        <v>3306</v>
      </c>
      <c r="C401" s="832" t="s">
        <v>604</v>
      </c>
      <c r="D401" s="832" t="s">
        <v>1219</v>
      </c>
      <c r="E401" s="832" t="s">
        <v>3287</v>
      </c>
      <c r="F401" s="832" t="s">
        <v>3292</v>
      </c>
      <c r="G401" s="832" t="s">
        <v>3293</v>
      </c>
      <c r="H401" s="849">
        <v>60</v>
      </c>
      <c r="I401" s="849">
        <v>9780</v>
      </c>
      <c r="J401" s="832">
        <v>1</v>
      </c>
      <c r="K401" s="832">
        <v>163</v>
      </c>
      <c r="L401" s="849">
        <v>76</v>
      </c>
      <c r="M401" s="849">
        <v>12464</v>
      </c>
      <c r="N401" s="832">
        <v>1.274437627811861</v>
      </c>
      <c r="O401" s="832">
        <v>164</v>
      </c>
      <c r="P401" s="849">
        <v>56</v>
      </c>
      <c r="Q401" s="849">
        <v>9240</v>
      </c>
      <c r="R401" s="837">
        <v>0.94478527607361962</v>
      </c>
      <c r="S401" s="850">
        <v>165</v>
      </c>
    </row>
    <row r="402" spans="1:19" ht="14.4" customHeight="1" x14ac:dyDescent="0.3">
      <c r="A402" s="831" t="s">
        <v>3305</v>
      </c>
      <c r="B402" s="832" t="s">
        <v>3306</v>
      </c>
      <c r="C402" s="832" t="s">
        <v>604</v>
      </c>
      <c r="D402" s="832" t="s">
        <v>1219</v>
      </c>
      <c r="E402" s="832" t="s">
        <v>3287</v>
      </c>
      <c r="F402" s="832" t="s">
        <v>3340</v>
      </c>
      <c r="G402" s="832" t="s">
        <v>3341</v>
      </c>
      <c r="H402" s="849">
        <v>208</v>
      </c>
      <c r="I402" s="849">
        <v>6933.32</v>
      </c>
      <c r="J402" s="832">
        <v>1</v>
      </c>
      <c r="K402" s="832">
        <v>33.333269230769233</v>
      </c>
      <c r="L402" s="849">
        <v>235</v>
      </c>
      <c r="M402" s="849">
        <v>7833.33</v>
      </c>
      <c r="N402" s="832">
        <v>1.1298093842488159</v>
      </c>
      <c r="O402" s="832">
        <v>33.33331914893617</v>
      </c>
      <c r="P402" s="849">
        <v>220</v>
      </c>
      <c r="Q402" s="849">
        <v>7333.33</v>
      </c>
      <c r="R402" s="837">
        <v>1.0576938609497326</v>
      </c>
      <c r="S402" s="850">
        <v>33.333318181818179</v>
      </c>
    </row>
    <row r="403" spans="1:19" ht="14.4" customHeight="1" x14ac:dyDescent="0.3">
      <c r="A403" s="831" t="s">
        <v>3305</v>
      </c>
      <c r="B403" s="832" t="s">
        <v>3306</v>
      </c>
      <c r="C403" s="832" t="s">
        <v>604</v>
      </c>
      <c r="D403" s="832" t="s">
        <v>1219</v>
      </c>
      <c r="E403" s="832" t="s">
        <v>3287</v>
      </c>
      <c r="F403" s="832" t="s">
        <v>3344</v>
      </c>
      <c r="G403" s="832" t="s">
        <v>3345</v>
      </c>
      <c r="H403" s="849">
        <v>3</v>
      </c>
      <c r="I403" s="849">
        <v>111</v>
      </c>
      <c r="J403" s="832">
        <v>1</v>
      </c>
      <c r="K403" s="832">
        <v>37</v>
      </c>
      <c r="L403" s="849">
        <v>3</v>
      </c>
      <c r="M403" s="849">
        <v>111</v>
      </c>
      <c r="N403" s="832">
        <v>1</v>
      </c>
      <c r="O403" s="832">
        <v>37</v>
      </c>
      <c r="P403" s="849">
        <v>4</v>
      </c>
      <c r="Q403" s="849">
        <v>152</v>
      </c>
      <c r="R403" s="837">
        <v>1.3693693693693694</v>
      </c>
      <c r="S403" s="850">
        <v>38</v>
      </c>
    </row>
    <row r="404" spans="1:19" ht="14.4" customHeight="1" x14ac:dyDescent="0.3">
      <c r="A404" s="831" t="s">
        <v>3305</v>
      </c>
      <c r="B404" s="832" t="s">
        <v>3306</v>
      </c>
      <c r="C404" s="832" t="s">
        <v>604</v>
      </c>
      <c r="D404" s="832" t="s">
        <v>1219</v>
      </c>
      <c r="E404" s="832" t="s">
        <v>3287</v>
      </c>
      <c r="F404" s="832" t="s">
        <v>3294</v>
      </c>
      <c r="G404" s="832" t="s">
        <v>3295</v>
      </c>
      <c r="H404" s="849">
        <v>61</v>
      </c>
      <c r="I404" s="849">
        <v>5246</v>
      </c>
      <c r="J404" s="832">
        <v>1</v>
      </c>
      <c r="K404" s="832">
        <v>86</v>
      </c>
      <c r="L404" s="849">
        <v>83</v>
      </c>
      <c r="M404" s="849">
        <v>7138</v>
      </c>
      <c r="N404" s="832">
        <v>1.360655737704918</v>
      </c>
      <c r="O404" s="832">
        <v>86</v>
      </c>
      <c r="P404" s="849">
        <v>58</v>
      </c>
      <c r="Q404" s="849">
        <v>5046</v>
      </c>
      <c r="R404" s="837">
        <v>0.96187571483034695</v>
      </c>
      <c r="S404" s="850">
        <v>87</v>
      </c>
    </row>
    <row r="405" spans="1:19" ht="14.4" customHeight="1" x14ac:dyDescent="0.3">
      <c r="A405" s="831" t="s">
        <v>3305</v>
      </c>
      <c r="B405" s="832" t="s">
        <v>3306</v>
      </c>
      <c r="C405" s="832" t="s">
        <v>604</v>
      </c>
      <c r="D405" s="832" t="s">
        <v>1219</v>
      </c>
      <c r="E405" s="832" t="s">
        <v>3287</v>
      </c>
      <c r="F405" s="832" t="s">
        <v>3346</v>
      </c>
      <c r="G405" s="832" t="s">
        <v>3347</v>
      </c>
      <c r="H405" s="849"/>
      <c r="I405" s="849"/>
      <c r="J405" s="832"/>
      <c r="K405" s="832"/>
      <c r="L405" s="849">
        <v>1</v>
      </c>
      <c r="M405" s="849">
        <v>155</v>
      </c>
      <c r="N405" s="832"/>
      <c r="O405" s="832">
        <v>155</v>
      </c>
      <c r="P405" s="849">
        <v>1</v>
      </c>
      <c r="Q405" s="849">
        <v>156</v>
      </c>
      <c r="R405" s="837"/>
      <c r="S405" s="850">
        <v>156</v>
      </c>
    </row>
    <row r="406" spans="1:19" ht="14.4" customHeight="1" x14ac:dyDescent="0.3">
      <c r="A406" s="831" t="s">
        <v>3305</v>
      </c>
      <c r="B406" s="832" t="s">
        <v>3306</v>
      </c>
      <c r="C406" s="832" t="s">
        <v>604</v>
      </c>
      <c r="D406" s="832" t="s">
        <v>1219</v>
      </c>
      <c r="E406" s="832" t="s">
        <v>3287</v>
      </c>
      <c r="F406" s="832" t="s">
        <v>3362</v>
      </c>
      <c r="G406" s="832" t="s">
        <v>3363</v>
      </c>
      <c r="H406" s="849">
        <v>1</v>
      </c>
      <c r="I406" s="849">
        <v>59</v>
      </c>
      <c r="J406" s="832">
        <v>1</v>
      </c>
      <c r="K406" s="832">
        <v>59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" customHeight="1" x14ac:dyDescent="0.3">
      <c r="A407" s="831" t="s">
        <v>3305</v>
      </c>
      <c r="B407" s="832" t="s">
        <v>3306</v>
      </c>
      <c r="C407" s="832" t="s">
        <v>604</v>
      </c>
      <c r="D407" s="832" t="s">
        <v>1219</v>
      </c>
      <c r="E407" s="832" t="s">
        <v>3287</v>
      </c>
      <c r="F407" s="832" t="s">
        <v>3368</v>
      </c>
      <c r="G407" s="832" t="s">
        <v>3369</v>
      </c>
      <c r="H407" s="849"/>
      <c r="I407" s="849"/>
      <c r="J407" s="832"/>
      <c r="K407" s="832"/>
      <c r="L407" s="849">
        <v>1</v>
      </c>
      <c r="M407" s="849">
        <v>59</v>
      </c>
      <c r="N407" s="832"/>
      <c r="O407" s="832">
        <v>59</v>
      </c>
      <c r="P407" s="849">
        <v>1</v>
      </c>
      <c r="Q407" s="849">
        <v>61</v>
      </c>
      <c r="R407" s="837"/>
      <c r="S407" s="850">
        <v>61</v>
      </c>
    </row>
    <row r="408" spans="1:19" ht="14.4" customHeight="1" x14ac:dyDescent="0.3">
      <c r="A408" s="831" t="s">
        <v>3305</v>
      </c>
      <c r="B408" s="832" t="s">
        <v>3306</v>
      </c>
      <c r="C408" s="832" t="s">
        <v>604</v>
      </c>
      <c r="D408" s="832" t="s">
        <v>1219</v>
      </c>
      <c r="E408" s="832" t="s">
        <v>3287</v>
      </c>
      <c r="F408" s="832" t="s">
        <v>3380</v>
      </c>
      <c r="G408" s="832" t="s">
        <v>3381</v>
      </c>
      <c r="H408" s="849">
        <v>1</v>
      </c>
      <c r="I408" s="849">
        <v>86</v>
      </c>
      <c r="J408" s="832">
        <v>1</v>
      </c>
      <c r="K408" s="832">
        <v>86</v>
      </c>
      <c r="L408" s="849">
        <v>6</v>
      </c>
      <c r="M408" s="849">
        <v>522</v>
      </c>
      <c r="N408" s="832">
        <v>6.0697674418604652</v>
      </c>
      <c r="O408" s="832">
        <v>87</v>
      </c>
      <c r="P408" s="849">
        <v>3</v>
      </c>
      <c r="Q408" s="849">
        <v>261</v>
      </c>
      <c r="R408" s="837">
        <v>3.0348837209302326</v>
      </c>
      <c r="S408" s="850">
        <v>87</v>
      </c>
    </row>
    <row r="409" spans="1:19" ht="14.4" customHeight="1" x14ac:dyDescent="0.3">
      <c r="A409" s="831" t="s">
        <v>3305</v>
      </c>
      <c r="B409" s="832" t="s">
        <v>3306</v>
      </c>
      <c r="C409" s="832" t="s">
        <v>604</v>
      </c>
      <c r="D409" s="832" t="s">
        <v>1220</v>
      </c>
      <c r="E409" s="832" t="s">
        <v>3296</v>
      </c>
      <c r="F409" s="832" t="s">
        <v>3297</v>
      </c>
      <c r="G409" s="832" t="s">
        <v>3298</v>
      </c>
      <c r="H409" s="849">
        <v>1.0499999999999998</v>
      </c>
      <c r="I409" s="849">
        <v>158.54999999999998</v>
      </c>
      <c r="J409" s="832">
        <v>1</v>
      </c>
      <c r="K409" s="832">
        <v>151</v>
      </c>
      <c r="L409" s="849">
        <v>1.35</v>
      </c>
      <c r="M409" s="849">
        <v>93.96</v>
      </c>
      <c r="N409" s="832">
        <v>0.59262062440870389</v>
      </c>
      <c r="O409" s="832">
        <v>69.599999999999994</v>
      </c>
      <c r="P409" s="849">
        <v>0.5</v>
      </c>
      <c r="Q409" s="849">
        <v>34.799999999999997</v>
      </c>
      <c r="R409" s="837">
        <v>0.21948912015137181</v>
      </c>
      <c r="S409" s="850">
        <v>69.599999999999994</v>
      </c>
    </row>
    <row r="410" spans="1:19" ht="14.4" customHeight="1" x14ac:dyDescent="0.3">
      <c r="A410" s="831" t="s">
        <v>3305</v>
      </c>
      <c r="B410" s="832" t="s">
        <v>3306</v>
      </c>
      <c r="C410" s="832" t="s">
        <v>604</v>
      </c>
      <c r="D410" s="832" t="s">
        <v>1220</v>
      </c>
      <c r="E410" s="832" t="s">
        <v>3296</v>
      </c>
      <c r="F410" s="832" t="s">
        <v>3309</v>
      </c>
      <c r="G410" s="832" t="s">
        <v>634</v>
      </c>
      <c r="H410" s="849">
        <v>18</v>
      </c>
      <c r="I410" s="849">
        <v>302.39999999999998</v>
      </c>
      <c r="J410" s="832">
        <v>1</v>
      </c>
      <c r="K410" s="832">
        <v>16.799999999999997</v>
      </c>
      <c r="L410" s="849">
        <v>26</v>
      </c>
      <c r="M410" s="849">
        <v>436.8</v>
      </c>
      <c r="N410" s="832">
        <v>1.4444444444444446</v>
      </c>
      <c r="O410" s="832">
        <v>16.8</v>
      </c>
      <c r="P410" s="849">
        <v>10</v>
      </c>
      <c r="Q410" s="849">
        <v>168</v>
      </c>
      <c r="R410" s="837">
        <v>0.55555555555555558</v>
      </c>
      <c r="S410" s="850">
        <v>16.8</v>
      </c>
    </row>
    <row r="411" spans="1:19" ht="14.4" customHeight="1" x14ac:dyDescent="0.3">
      <c r="A411" s="831" t="s">
        <v>3305</v>
      </c>
      <c r="B411" s="832" t="s">
        <v>3306</v>
      </c>
      <c r="C411" s="832" t="s">
        <v>604</v>
      </c>
      <c r="D411" s="832" t="s">
        <v>1220</v>
      </c>
      <c r="E411" s="832" t="s">
        <v>3296</v>
      </c>
      <c r="F411" s="832" t="s">
        <v>3310</v>
      </c>
      <c r="G411" s="832" t="s">
        <v>3311</v>
      </c>
      <c r="H411" s="849">
        <v>0.6</v>
      </c>
      <c r="I411" s="849">
        <v>126.03</v>
      </c>
      <c r="J411" s="832">
        <v>1</v>
      </c>
      <c r="K411" s="832">
        <v>210.05</v>
      </c>
      <c r="L411" s="849">
        <v>0.2</v>
      </c>
      <c r="M411" s="849">
        <v>42.01</v>
      </c>
      <c r="N411" s="832">
        <v>0.33333333333333331</v>
      </c>
      <c r="O411" s="832">
        <v>210.04999999999998</v>
      </c>
      <c r="P411" s="849"/>
      <c r="Q411" s="849"/>
      <c r="R411" s="837"/>
      <c r="S411" s="850"/>
    </row>
    <row r="412" spans="1:19" ht="14.4" customHeight="1" x14ac:dyDescent="0.3">
      <c r="A412" s="831" t="s">
        <v>3305</v>
      </c>
      <c r="B412" s="832" t="s">
        <v>3306</v>
      </c>
      <c r="C412" s="832" t="s">
        <v>604</v>
      </c>
      <c r="D412" s="832" t="s">
        <v>1220</v>
      </c>
      <c r="E412" s="832" t="s">
        <v>3287</v>
      </c>
      <c r="F412" s="832" t="s">
        <v>3320</v>
      </c>
      <c r="G412" s="832" t="s">
        <v>3321</v>
      </c>
      <c r="H412" s="849">
        <v>21</v>
      </c>
      <c r="I412" s="849">
        <v>2226</v>
      </c>
      <c r="J412" s="832">
        <v>1</v>
      </c>
      <c r="K412" s="832">
        <v>106</v>
      </c>
      <c r="L412" s="849">
        <v>36</v>
      </c>
      <c r="M412" s="849">
        <v>3816</v>
      </c>
      <c r="N412" s="832">
        <v>1.7142857142857142</v>
      </c>
      <c r="O412" s="832">
        <v>106</v>
      </c>
      <c r="P412" s="849">
        <v>35</v>
      </c>
      <c r="Q412" s="849">
        <v>3745</v>
      </c>
      <c r="R412" s="837">
        <v>1.6823899371069182</v>
      </c>
      <c r="S412" s="850">
        <v>107</v>
      </c>
    </row>
    <row r="413" spans="1:19" ht="14.4" customHeight="1" x14ac:dyDescent="0.3">
      <c r="A413" s="831" t="s">
        <v>3305</v>
      </c>
      <c r="B413" s="832" t="s">
        <v>3306</v>
      </c>
      <c r="C413" s="832" t="s">
        <v>604</v>
      </c>
      <c r="D413" s="832" t="s">
        <v>1220</v>
      </c>
      <c r="E413" s="832" t="s">
        <v>3287</v>
      </c>
      <c r="F413" s="832" t="s">
        <v>3322</v>
      </c>
      <c r="G413" s="832" t="s">
        <v>3323</v>
      </c>
      <c r="H413" s="849">
        <v>4</v>
      </c>
      <c r="I413" s="849">
        <v>148</v>
      </c>
      <c r="J413" s="832">
        <v>1</v>
      </c>
      <c r="K413" s="832">
        <v>37</v>
      </c>
      <c r="L413" s="849"/>
      <c r="M413" s="849"/>
      <c r="N413" s="832"/>
      <c r="O413" s="832"/>
      <c r="P413" s="849"/>
      <c r="Q413" s="849"/>
      <c r="R413" s="837"/>
      <c r="S413" s="850"/>
    </row>
    <row r="414" spans="1:19" ht="14.4" customHeight="1" x14ac:dyDescent="0.3">
      <c r="A414" s="831" t="s">
        <v>3305</v>
      </c>
      <c r="B414" s="832" t="s">
        <v>3306</v>
      </c>
      <c r="C414" s="832" t="s">
        <v>604</v>
      </c>
      <c r="D414" s="832" t="s">
        <v>1220</v>
      </c>
      <c r="E414" s="832" t="s">
        <v>3287</v>
      </c>
      <c r="F414" s="832" t="s">
        <v>3326</v>
      </c>
      <c r="G414" s="832" t="s">
        <v>3327</v>
      </c>
      <c r="H414" s="849">
        <v>2</v>
      </c>
      <c r="I414" s="849">
        <v>10</v>
      </c>
      <c r="J414" s="832">
        <v>1</v>
      </c>
      <c r="K414" s="832">
        <v>5</v>
      </c>
      <c r="L414" s="849">
        <v>1</v>
      </c>
      <c r="M414" s="849">
        <v>5</v>
      </c>
      <c r="N414" s="832">
        <v>0.5</v>
      </c>
      <c r="O414" s="832">
        <v>5</v>
      </c>
      <c r="P414" s="849">
        <v>1</v>
      </c>
      <c r="Q414" s="849">
        <v>5</v>
      </c>
      <c r="R414" s="837">
        <v>0.5</v>
      </c>
      <c r="S414" s="850">
        <v>5</v>
      </c>
    </row>
    <row r="415" spans="1:19" ht="14.4" customHeight="1" x14ac:dyDescent="0.3">
      <c r="A415" s="831" t="s">
        <v>3305</v>
      </c>
      <c r="B415" s="832" t="s">
        <v>3306</v>
      </c>
      <c r="C415" s="832" t="s">
        <v>604</v>
      </c>
      <c r="D415" s="832" t="s">
        <v>1220</v>
      </c>
      <c r="E415" s="832" t="s">
        <v>3287</v>
      </c>
      <c r="F415" s="832" t="s">
        <v>3330</v>
      </c>
      <c r="G415" s="832" t="s">
        <v>3331</v>
      </c>
      <c r="H415" s="849">
        <v>1</v>
      </c>
      <c r="I415" s="849">
        <v>309</v>
      </c>
      <c r="J415" s="832">
        <v>1</v>
      </c>
      <c r="K415" s="832">
        <v>309</v>
      </c>
      <c r="L415" s="849">
        <v>1</v>
      </c>
      <c r="M415" s="849">
        <v>382</v>
      </c>
      <c r="N415" s="832">
        <v>1.2362459546925566</v>
      </c>
      <c r="O415" s="832">
        <v>382</v>
      </c>
      <c r="P415" s="849"/>
      <c r="Q415" s="849"/>
      <c r="R415" s="837"/>
      <c r="S415" s="850"/>
    </row>
    <row r="416" spans="1:19" ht="14.4" customHeight="1" x14ac:dyDescent="0.3">
      <c r="A416" s="831" t="s">
        <v>3305</v>
      </c>
      <c r="B416" s="832" t="s">
        <v>3306</v>
      </c>
      <c r="C416" s="832" t="s">
        <v>604</v>
      </c>
      <c r="D416" s="832" t="s">
        <v>1220</v>
      </c>
      <c r="E416" s="832" t="s">
        <v>3287</v>
      </c>
      <c r="F416" s="832" t="s">
        <v>3290</v>
      </c>
      <c r="G416" s="832" t="s">
        <v>3291</v>
      </c>
      <c r="H416" s="849">
        <v>67</v>
      </c>
      <c r="I416" s="849">
        <v>16817</v>
      </c>
      <c r="J416" s="832">
        <v>1</v>
      </c>
      <c r="K416" s="832">
        <v>251</v>
      </c>
      <c r="L416" s="849">
        <v>124</v>
      </c>
      <c r="M416" s="849">
        <v>31248</v>
      </c>
      <c r="N416" s="832">
        <v>1.8581197597669026</v>
      </c>
      <c r="O416" s="832">
        <v>252</v>
      </c>
      <c r="P416" s="849">
        <v>70</v>
      </c>
      <c r="Q416" s="849">
        <v>17780</v>
      </c>
      <c r="R416" s="837">
        <v>1.0572634833799133</v>
      </c>
      <c r="S416" s="850">
        <v>254</v>
      </c>
    </row>
    <row r="417" spans="1:19" ht="14.4" customHeight="1" x14ac:dyDescent="0.3">
      <c r="A417" s="831" t="s">
        <v>3305</v>
      </c>
      <c r="B417" s="832" t="s">
        <v>3306</v>
      </c>
      <c r="C417" s="832" t="s">
        <v>604</v>
      </c>
      <c r="D417" s="832" t="s">
        <v>1220</v>
      </c>
      <c r="E417" s="832" t="s">
        <v>3287</v>
      </c>
      <c r="F417" s="832" t="s">
        <v>3336</v>
      </c>
      <c r="G417" s="832" t="s">
        <v>3337</v>
      </c>
      <c r="H417" s="849">
        <v>189</v>
      </c>
      <c r="I417" s="849">
        <v>23814</v>
      </c>
      <c r="J417" s="832">
        <v>1</v>
      </c>
      <c r="K417" s="832">
        <v>126</v>
      </c>
      <c r="L417" s="849">
        <v>240</v>
      </c>
      <c r="M417" s="849">
        <v>30480</v>
      </c>
      <c r="N417" s="832">
        <v>1.2799193751574705</v>
      </c>
      <c r="O417" s="832">
        <v>127</v>
      </c>
      <c r="P417" s="849">
        <v>180</v>
      </c>
      <c r="Q417" s="849">
        <v>22680</v>
      </c>
      <c r="R417" s="837">
        <v>0.95238095238095233</v>
      </c>
      <c r="S417" s="850">
        <v>126</v>
      </c>
    </row>
    <row r="418" spans="1:19" ht="14.4" customHeight="1" x14ac:dyDescent="0.3">
      <c r="A418" s="831" t="s">
        <v>3305</v>
      </c>
      <c r="B418" s="832" t="s">
        <v>3306</v>
      </c>
      <c r="C418" s="832" t="s">
        <v>604</v>
      </c>
      <c r="D418" s="832" t="s">
        <v>1220</v>
      </c>
      <c r="E418" s="832" t="s">
        <v>3287</v>
      </c>
      <c r="F418" s="832" t="s">
        <v>3292</v>
      </c>
      <c r="G418" s="832" t="s">
        <v>3293</v>
      </c>
      <c r="H418" s="849">
        <v>15</v>
      </c>
      <c r="I418" s="849">
        <v>2445</v>
      </c>
      <c r="J418" s="832">
        <v>1</v>
      </c>
      <c r="K418" s="832">
        <v>163</v>
      </c>
      <c r="L418" s="849">
        <v>14</v>
      </c>
      <c r="M418" s="849">
        <v>2296</v>
      </c>
      <c r="N418" s="832">
        <v>0.93905930470347643</v>
      </c>
      <c r="O418" s="832">
        <v>164</v>
      </c>
      <c r="P418" s="849">
        <v>9</v>
      </c>
      <c r="Q418" s="849">
        <v>1485</v>
      </c>
      <c r="R418" s="837">
        <v>0.6073619631901841</v>
      </c>
      <c r="S418" s="850">
        <v>165</v>
      </c>
    </row>
    <row r="419" spans="1:19" ht="14.4" customHeight="1" x14ac:dyDescent="0.3">
      <c r="A419" s="831" t="s">
        <v>3305</v>
      </c>
      <c r="B419" s="832" t="s">
        <v>3306</v>
      </c>
      <c r="C419" s="832" t="s">
        <v>604</v>
      </c>
      <c r="D419" s="832" t="s">
        <v>1220</v>
      </c>
      <c r="E419" s="832" t="s">
        <v>3287</v>
      </c>
      <c r="F419" s="832" t="s">
        <v>3340</v>
      </c>
      <c r="G419" s="832" t="s">
        <v>3341</v>
      </c>
      <c r="H419" s="849">
        <v>252</v>
      </c>
      <c r="I419" s="849">
        <v>8399.98</v>
      </c>
      <c r="J419" s="832">
        <v>1</v>
      </c>
      <c r="K419" s="832">
        <v>33.333253968253963</v>
      </c>
      <c r="L419" s="849">
        <v>351</v>
      </c>
      <c r="M419" s="849">
        <v>11700</v>
      </c>
      <c r="N419" s="832">
        <v>1.3928604591915696</v>
      </c>
      <c r="O419" s="832">
        <v>33.333333333333336</v>
      </c>
      <c r="P419" s="849">
        <v>243</v>
      </c>
      <c r="Q419" s="849">
        <v>8100</v>
      </c>
      <c r="R419" s="837">
        <v>0.96428801020954813</v>
      </c>
      <c r="S419" s="850">
        <v>33.333333333333336</v>
      </c>
    </row>
    <row r="420" spans="1:19" ht="14.4" customHeight="1" x14ac:dyDescent="0.3">
      <c r="A420" s="831" t="s">
        <v>3305</v>
      </c>
      <c r="B420" s="832" t="s">
        <v>3306</v>
      </c>
      <c r="C420" s="832" t="s">
        <v>604</v>
      </c>
      <c r="D420" s="832" t="s">
        <v>1220</v>
      </c>
      <c r="E420" s="832" t="s">
        <v>3287</v>
      </c>
      <c r="F420" s="832" t="s">
        <v>3294</v>
      </c>
      <c r="G420" s="832" t="s">
        <v>3295</v>
      </c>
      <c r="H420" s="849">
        <v>22</v>
      </c>
      <c r="I420" s="849">
        <v>1892</v>
      </c>
      <c r="J420" s="832">
        <v>1</v>
      </c>
      <c r="K420" s="832">
        <v>86</v>
      </c>
      <c r="L420" s="849">
        <v>29</v>
      </c>
      <c r="M420" s="849">
        <v>2494</v>
      </c>
      <c r="N420" s="832">
        <v>1.3181818181818181</v>
      </c>
      <c r="O420" s="832">
        <v>86</v>
      </c>
      <c r="P420" s="849">
        <v>14</v>
      </c>
      <c r="Q420" s="849">
        <v>1218</v>
      </c>
      <c r="R420" s="837">
        <v>0.64376321353065535</v>
      </c>
      <c r="S420" s="850">
        <v>87</v>
      </c>
    </row>
    <row r="421" spans="1:19" ht="14.4" customHeight="1" x14ac:dyDescent="0.3">
      <c r="A421" s="831" t="s">
        <v>3305</v>
      </c>
      <c r="B421" s="832" t="s">
        <v>3306</v>
      </c>
      <c r="C421" s="832" t="s">
        <v>604</v>
      </c>
      <c r="D421" s="832" t="s">
        <v>1220</v>
      </c>
      <c r="E421" s="832" t="s">
        <v>3287</v>
      </c>
      <c r="F421" s="832" t="s">
        <v>3380</v>
      </c>
      <c r="G421" s="832" t="s">
        <v>3381</v>
      </c>
      <c r="H421" s="849">
        <v>9</v>
      </c>
      <c r="I421" s="849">
        <v>774</v>
      </c>
      <c r="J421" s="832">
        <v>1</v>
      </c>
      <c r="K421" s="832">
        <v>86</v>
      </c>
      <c r="L421" s="849">
        <v>17</v>
      </c>
      <c r="M421" s="849">
        <v>1479</v>
      </c>
      <c r="N421" s="832">
        <v>1.9108527131782946</v>
      </c>
      <c r="O421" s="832">
        <v>87</v>
      </c>
      <c r="P421" s="849">
        <v>5</v>
      </c>
      <c r="Q421" s="849">
        <v>435</v>
      </c>
      <c r="R421" s="837">
        <v>0.56201550387596899</v>
      </c>
      <c r="S421" s="850">
        <v>87</v>
      </c>
    </row>
    <row r="422" spans="1:19" ht="14.4" customHeight="1" x14ac:dyDescent="0.3">
      <c r="A422" s="831" t="s">
        <v>3305</v>
      </c>
      <c r="B422" s="832" t="s">
        <v>3306</v>
      </c>
      <c r="C422" s="832" t="s">
        <v>604</v>
      </c>
      <c r="D422" s="832" t="s">
        <v>1221</v>
      </c>
      <c r="E422" s="832" t="s">
        <v>3296</v>
      </c>
      <c r="F422" s="832" t="s">
        <v>3297</v>
      </c>
      <c r="G422" s="832" t="s">
        <v>3298</v>
      </c>
      <c r="H422" s="849">
        <v>0.60000000000000009</v>
      </c>
      <c r="I422" s="849">
        <v>90.6</v>
      </c>
      <c r="J422" s="832">
        <v>1</v>
      </c>
      <c r="K422" s="832">
        <v>150.99999999999997</v>
      </c>
      <c r="L422" s="849">
        <v>0.2</v>
      </c>
      <c r="M422" s="849">
        <v>13.92</v>
      </c>
      <c r="N422" s="832">
        <v>0.15364238410596026</v>
      </c>
      <c r="O422" s="832">
        <v>69.599999999999994</v>
      </c>
      <c r="P422" s="849"/>
      <c r="Q422" s="849"/>
      <c r="R422" s="837"/>
      <c r="S422" s="850"/>
    </row>
    <row r="423" spans="1:19" ht="14.4" customHeight="1" x14ac:dyDescent="0.3">
      <c r="A423" s="831" t="s">
        <v>3305</v>
      </c>
      <c r="B423" s="832" t="s">
        <v>3306</v>
      </c>
      <c r="C423" s="832" t="s">
        <v>604</v>
      </c>
      <c r="D423" s="832" t="s">
        <v>1221</v>
      </c>
      <c r="E423" s="832" t="s">
        <v>3296</v>
      </c>
      <c r="F423" s="832" t="s">
        <v>3309</v>
      </c>
      <c r="G423" s="832" t="s">
        <v>634</v>
      </c>
      <c r="H423" s="849">
        <v>4</v>
      </c>
      <c r="I423" s="849">
        <v>67.2</v>
      </c>
      <c r="J423" s="832">
        <v>1</v>
      </c>
      <c r="K423" s="832">
        <v>16.8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3305</v>
      </c>
      <c r="B424" s="832" t="s">
        <v>3306</v>
      </c>
      <c r="C424" s="832" t="s">
        <v>604</v>
      </c>
      <c r="D424" s="832" t="s">
        <v>1221</v>
      </c>
      <c r="E424" s="832" t="s">
        <v>3296</v>
      </c>
      <c r="F424" s="832" t="s">
        <v>3310</v>
      </c>
      <c r="G424" s="832" t="s">
        <v>3311</v>
      </c>
      <c r="H424" s="849">
        <v>1.6</v>
      </c>
      <c r="I424" s="849">
        <v>336.08</v>
      </c>
      <c r="J424" s="832">
        <v>1</v>
      </c>
      <c r="K424" s="832">
        <v>210.04999999999998</v>
      </c>
      <c r="L424" s="849">
        <v>0.8</v>
      </c>
      <c r="M424" s="849">
        <v>168.04</v>
      </c>
      <c r="N424" s="832">
        <v>0.5</v>
      </c>
      <c r="O424" s="832">
        <v>210.04999999999998</v>
      </c>
      <c r="P424" s="849"/>
      <c r="Q424" s="849"/>
      <c r="R424" s="837"/>
      <c r="S424" s="850"/>
    </row>
    <row r="425" spans="1:19" ht="14.4" customHeight="1" x14ac:dyDescent="0.3">
      <c r="A425" s="831" t="s">
        <v>3305</v>
      </c>
      <c r="B425" s="832" t="s">
        <v>3306</v>
      </c>
      <c r="C425" s="832" t="s">
        <v>604</v>
      </c>
      <c r="D425" s="832" t="s">
        <v>1221</v>
      </c>
      <c r="E425" s="832" t="s">
        <v>3287</v>
      </c>
      <c r="F425" s="832" t="s">
        <v>3316</v>
      </c>
      <c r="G425" s="832" t="s">
        <v>3317</v>
      </c>
      <c r="H425" s="849">
        <v>1</v>
      </c>
      <c r="I425" s="849">
        <v>205</v>
      </c>
      <c r="J425" s="832">
        <v>1</v>
      </c>
      <c r="K425" s="832">
        <v>205</v>
      </c>
      <c r="L425" s="849"/>
      <c r="M425" s="849"/>
      <c r="N425" s="832"/>
      <c r="O425" s="832"/>
      <c r="P425" s="849"/>
      <c r="Q425" s="849"/>
      <c r="R425" s="837"/>
      <c r="S425" s="850"/>
    </row>
    <row r="426" spans="1:19" ht="14.4" customHeight="1" x14ac:dyDescent="0.3">
      <c r="A426" s="831" t="s">
        <v>3305</v>
      </c>
      <c r="B426" s="832" t="s">
        <v>3306</v>
      </c>
      <c r="C426" s="832" t="s">
        <v>604</v>
      </c>
      <c r="D426" s="832" t="s">
        <v>1221</v>
      </c>
      <c r="E426" s="832" t="s">
        <v>3287</v>
      </c>
      <c r="F426" s="832" t="s">
        <v>3322</v>
      </c>
      <c r="G426" s="832" t="s">
        <v>3323</v>
      </c>
      <c r="H426" s="849">
        <v>3</v>
      </c>
      <c r="I426" s="849">
        <v>111</v>
      </c>
      <c r="J426" s="832">
        <v>1</v>
      </c>
      <c r="K426" s="832">
        <v>37</v>
      </c>
      <c r="L426" s="849"/>
      <c r="M426" s="849"/>
      <c r="N426" s="832"/>
      <c r="O426" s="832"/>
      <c r="P426" s="849">
        <v>1</v>
      </c>
      <c r="Q426" s="849">
        <v>38</v>
      </c>
      <c r="R426" s="837">
        <v>0.34234234234234234</v>
      </c>
      <c r="S426" s="850">
        <v>38</v>
      </c>
    </row>
    <row r="427" spans="1:19" ht="14.4" customHeight="1" x14ac:dyDescent="0.3">
      <c r="A427" s="831" t="s">
        <v>3305</v>
      </c>
      <c r="B427" s="832" t="s">
        <v>3306</v>
      </c>
      <c r="C427" s="832" t="s">
        <v>604</v>
      </c>
      <c r="D427" s="832" t="s">
        <v>1221</v>
      </c>
      <c r="E427" s="832" t="s">
        <v>3287</v>
      </c>
      <c r="F427" s="832" t="s">
        <v>3290</v>
      </c>
      <c r="G427" s="832" t="s">
        <v>3291</v>
      </c>
      <c r="H427" s="849">
        <v>60</v>
      </c>
      <c r="I427" s="849">
        <v>15060</v>
      </c>
      <c r="J427" s="832">
        <v>1</v>
      </c>
      <c r="K427" s="832">
        <v>251</v>
      </c>
      <c r="L427" s="849">
        <v>37</v>
      </c>
      <c r="M427" s="849">
        <v>9324</v>
      </c>
      <c r="N427" s="832">
        <v>0.61912350597609567</v>
      </c>
      <c r="O427" s="832">
        <v>252</v>
      </c>
      <c r="P427" s="849">
        <v>67</v>
      </c>
      <c r="Q427" s="849">
        <v>17018</v>
      </c>
      <c r="R427" s="837">
        <v>1.1300132802124834</v>
      </c>
      <c r="S427" s="850">
        <v>254</v>
      </c>
    </row>
    <row r="428" spans="1:19" ht="14.4" customHeight="1" x14ac:dyDescent="0.3">
      <c r="A428" s="831" t="s">
        <v>3305</v>
      </c>
      <c r="B428" s="832" t="s">
        <v>3306</v>
      </c>
      <c r="C428" s="832" t="s">
        <v>604</v>
      </c>
      <c r="D428" s="832" t="s">
        <v>1221</v>
      </c>
      <c r="E428" s="832" t="s">
        <v>3287</v>
      </c>
      <c r="F428" s="832" t="s">
        <v>3336</v>
      </c>
      <c r="G428" s="832" t="s">
        <v>3337</v>
      </c>
      <c r="H428" s="849">
        <v>95</v>
      </c>
      <c r="I428" s="849">
        <v>11970</v>
      </c>
      <c r="J428" s="832">
        <v>1</v>
      </c>
      <c r="K428" s="832">
        <v>126</v>
      </c>
      <c r="L428" s="849">
        <v>96</v>
      </c>
      <c r="M428" s="849">
        <v>12192</v>
      </c>
      <c r="N428" s="832">
        <v>1.0185463659147869</v>
      </c>
      <c r="O428" s="832">
        <v>127</v>
      </c>
      <c r="P428" s="849">
        <v>94</v>
      </c>
      <c r="Q428" s="849">
        <v>11844</v>
      </c>
      <c r="R428" s="837">
        <v>0.98947368421052628</v>
      </c>
      <c r="S428" s="850">
        <v>126</v>
      </c>
    </row>
    <row r="429" spans="1:19" ht="14.4" customHeight="1" x14ac:dyDescent="0.3">
      <c r="A429" s="831" t="s">
        <v>3305</v>
      </c>
      <c r="B429" s="832" t="s">
        <v>3306</v>
      </c>
      <c r="C429" s="832" t="s">
        <v>604</v>
      </c>
      <c r="D429" s="832" t="s">
        <v>1221</v>
      </c>
      <c r="E429" s="832" t="s">
        <v>3287</v>
      </c>
      <c r="F429" s="832" t="s">
        <v>3292</v>
      </c>
      <c r="G429" s="832" t="s">
        <v>3293</v>
      </c>
      <c r="H429" s="849">
        <v>17</v>
      </c>
      <c r="I429" s="849">
        <v>2771</v>
      </c>
      <c r="J429" s="832">
        <v>1</v>
      </c>
      <c r="K429" s="832">
        <v>163</v>
      </c>
      <c r="L429" s="849">
        <v>20</v>
      </c>
      <c r="M429" s="849">
        <v>3280</v>
      </c>
      <c r="N429" s="832">
        <v>1.1836881992060628</v>
      </c>
      <c r="O429" s="832">
        <v>164</v>
      </c>
      <c r="P429" s="849">
        <v>21</v>
      </c>
      <c r="Q429" s="849">
        <v>3465</v>
      </c>
      <c r="R429" s="837">
        <v>1.2504511006856731</v>
      </c>
      <c r="S429" s="850">
        <v>165</v>
      </c>
    </row>
    <row r="430" spans="1:19" ht="14.4" customHeight="1" x14ac:dyDescent="0.3">
      <c r="A430" s="831" t="s">
        <v>3305</v>
      </c>
      <c r="B430" s="832" t="s">
        <v>3306</v>
      </c>
      <c r="C430" s="832" t="s">
        <v>604</v>
      </c>
      <c r="D430" s="832" t="s">
        <v>1221</v>
      </c>
      <c r="E430" s="832" t="s">
        <v>3287</v>
      </c>
      <c r="F430" s="832" t="s">
        <v>3340</v>
      </c>
      <c r="G430" s="832" t="s">
        <v>3341</v>
      </c>
      <c r="H430" s="849">
        <v>154</v>
      </c>
      <c r="I430" s="849">
        <v>5133.34</v>
      </c>
      <c r="J430" s="832">
        <v>1</v>
      </c>
      <c r="K430" s="832">
        <v>33.333376623376623</v>
      </c>
      <c r="L430" s="849">
        <v>133</v>
      </c>
      <c r="M430" s="849">
        <v>4433.33</v>
      </c>
      <c r="N430" s="832">
        <v>0.8636345926823471</v>
      </c>
      <c r="O430" s="832">
        <v>33.333308270676689</v>
      </c>
      <c r="P430" s="849">
        <v>155</v>
      </c>
      <c r="Q430" s="849">
        <v>5166.67</v>
      </c>
      <c r="R430" s="837">
        <v>1.006492848710586</v>
      </c>
      <c r="S430" s="850">
        <v>33.333354838709681</v>
      </c>
    </row>
    <row r="431" spans="1:19" ht="14.4" customHeight="1" x14ac:dyDescent="0.3">
      <c r="A431" s="831" t="s">
        <v>3305</v>
      </c>
      <c r="B431" s="832" t="s">
        <v>3306</v>
      </c>
      <c r="C431" s="832" t="s">
        <v>604</v>
      </c>
      <c r="D431" s="832" t="s">
        <v>1221</v>
      </c>
      <c r="E431" s="832" t="s">
        <v>3287</v>
      </c>
      <c r="F431" s="832" t="s">
        <v>3344</v>
      </c>
      <c r="G431" s="832" t="s">
        <v>3345</v>
      </c>
      <c r="H431" s="849">
        <v>1</v>
      </c>
      <c r="I431" s="849">
        <v>37</v>
      </c>
      <c r="J431" s="832">
        <v>1</v>
      </c>
      <c r="K431" s="832">
        <v>37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" customHeight="1" x14ac:dyDescent="0.3">
      <c r="A432" s="831" t="s">
        <v>3305</v>
      </c>
      <c r="B432" s="832" t="s">
        <v>3306</v>
      </c>
      <c r="C432" s="832" t="s">
        <v>604</v>
      </c>
      <c r="D432" s="832" t="s">
        <v>1221</v>
      </c>
      <c r="E432" s="832" t="s">
        <v>3287</v>
      </c>
      <c r="F432" s="832" t="s">
        <v>3294</v>
      </c>
      <c r="G432" s="832" t="s">
        <v>3295</v>
      </c>
      <c r="H432" s="849">
        <v>17</v>
      </c>
      <c r="I432" s="849">
        <v>1462</v>
      </c>
      <c r="J432" s="832">
        <v>1</v>
      </c>
      <c r="K432" s="832">
        <v>86</v>
      </c>
      <c r="L432" s="849">
        <v>20</v>
      </c>
      <c r="M432" s="849">
        <v>1720</v>
      </c>
      <c r="N432" s="832">
        <v>1.1764705882352942</v>
      </c>
      <c r="O432" s="832">
        <v>86</v>
      </c>
      <c r="P432" s="849">
        <v>24</v>
      </c>
      <c r="Q432" s="849">
        <v>2088</v>
      </c>
      <c r="R432" s="837">
        <v>1.4281805745554035</v>
      </c>
      <c r="S432" s="850">
        <v>87</v>
      </c>
    </row>
    <row r="433" spans="1:19" ht="14.4" customHeight="1" x14ac:dyDescent="0.3">
      <c r="A433" s="831" t="s">
        <v>3305</v>
      </c>
      <c r="B433" s="832" t="s">
        <v>3306</v>
      </c>
      <c r="C433" s="832" t="s">
        <v>604</v>
      </c>
      <c r="D433" s="832" t="s">
        <v>1221</v>
      </c>
      <c r="E433" s="832" t="s">
        <v>3287</v>
      </c>
      <c r="F433" s="832" t="s">
        <v>3380</v>
      </c>
      <c r="G433" s="832" t="s">
        <v>3381</v>
      </c>
      <c r="H433" s="849"/>
      <c r="I433" s="849"/>
      <c r="J433" s="832"/>
      <c r="K433" s="832"/>
      <c r="L433" s="849"/>
      <c r="M433" s="849"/>
      <c r="N433" s="832"/>
      <c r="O433" s="832"/>
      <c r="P433" s="849">
        <v>3</v>
      </c>
      <c r="Q433" s="849">
        <v>261</v>
      </c>
      <c r="R433" s="837"/>
      <c r="S433" s="850">
        <v>87</v>
      </c>
    </row>
    <row r="434" spans="1:19" ht="14.4" customHeight="1" x14ac:dyDescent="0.3">
      <c r="A434" s="831" t="s">
        <v>3305</v>
      </c>
      <c r="B434" s="832" t="s">
        <v>3306</v>
      </c>
      <c r="C434" s="832" t="s">
        <v>604</v>
      </c>
      <c r="D434" s="832" t="s">
        <v>1194</v>
      </c>
      <c r="E434" s="832" t="s">
        <v>3296</v>
      </c>
      <c r="F434" s="832" t="s">
        <v>3297</v>
      </c>
      <c r="G434" s="832" t="s">
        <v>3298</v>
      </c>
      <c r="H434" s="849"/>
      <c r="I434" s="849"/>
      <c r="J434" s="832"/>
      <c r="K434" s="832"/>
      <c r="L434" s="849"/>
      <c r="M434" s="849"/>
      <c r="N434" s="832"/>
      <c r="O434" s="832"/>
      <c r="P434" s="849">
        <v>0.6</v>
      </c>
      <c r="Q434" s="849">
        <v>41.76</v>
      </c>
      <c r="R434" s="837"/>
      <c r="S434" s="850">
        <v>69.599999999999994</v>
      </c>
    </row>
    <row r="435" spans="1:19" ht="14.4" customHeight="1" x14ac:dyDescent="0.3">
      <c r="A435" s="831" t="s">
        <v>3305</v>
      </c>
      <c r="B435" s="832" t="s">
        <v>3306</v>
      </c>
      <c r="C435" s="832" t="s">
        <v>604</v>
      </c>
      <c r="D435" s="832" t="s">
        <v>1194</v>
      </c>
      <c r="E435" s="832" t="s">
        <v>3296</v>
      </c>
      <c r="F435" s="832" t="s">
        <v>3309</v>
      </c>
      <c r="G435" s="832" t="s">
        <v>634</v>
      </c>
      <c r="H435" s="849"/>
      <c r="I435" s="849"/>
      <c r="J435" s="832"/>
      <c r="K435" s="832"/>
      <c r="L435" s="849"/>
      <c r="M435" s="849"/>
      <c r="N435" s="832"/>
      <c r="O435" s="832"/>
      <c r="P435" s="849">
        <v>12</v>
      </c>
      <c r="Q435" s="849">
        <v>201.6</v>
      </c>
      <c r="R435" s="837"/>
      <c r="S435" s="850">
        <v>16.8</v>
      </c>
    </row>
    <row r="436" spans="1:19" ht="14.4" customHeight="1" x14ac:dyDescent="0.3">
      <c r="A436" s="831" t="s">
        <v>3305</v>
      </c>
      <c r="B436" s="832" t="s">
        <v>3306</v>
      </c>
      <c r="C436" s="832" t="s">
        <v>604</v>
      </c>
      <c r="D436" s="832" t="s">
        <v>1194</v>
      </c>
      <c r="E436" s="832" t="s">
        <v>3287</v>
      </c>
      <c r="F436" s="832" t="s">
        <v>3318</v>
      </c>
      <c r="G436" s="832" t="s">
        <v>3319</v>
      </c>
      <c r="H436" s="849"/>
      <c r="I436" s="849"/>
      <c r="J436" s="832"/>
      <c r="K436" s="832"/>
      <c r="L436" s="849"/>
      <c r="M436" s="849"/>
      <c r="N436" s="832"/>
      <c r="O436" s="832"/>
      <c r="P436" s="849">
        <v>5</v>
      </c>
      <c r="Q436" s="849">
        <v>420</v>
      </c>
      <c r="R436" s="837"/>
      <c r="S436" s="850">
        <v>84</v>
      </c>
    </row>
    <row r="437" spans="1:19" ht="14.4" customHeight="1" x14ac:dyDescent="0.3">
      <c r="A437" s="831" t="s">
        <v>3305</v>
      </c>
      <c r="B437" s="832" t="s">
        <v>3306</v>
      </c>
      <c r="C437" s="832" t="s">
        <v>604</v>
      </c>
      <c r="D437" s="832" t="s">
        <v>1194</v>
      </c>
      <c r="E437" s="832" t="s">
        <v>3287</v>
      </c>
      <c r="F437" s="832" t="s">
        <v>3320</v>
      </c>
      <c r="G437" s="832" t="s">
        <v>3321</v>
      </c>
      <c r="H437" s="849"/>
      <c r="I437" s="849"/>
      <c r="J437" s="832"/>
      <c r="K437" s="832"/>
      <c r="L437" s="849"/>
      <c r="M437" s="849"/>
      <c r="N437" s="832"/>
      <c r="O437" s="832"/>
      <c r="P437" s="849">
        <v>5</v>
      </c>
      <c r="Q437" s="849">
        <v>535</v>
      </c>
      <c r="R437" s="837"/>
      <c r="S437" s="850">
        <v>107</v>
      </c>
    </row>
    <row r="438" spans="1:19" ht="14.4" customHeight="1" x14ac:dyDescent="0.3">
      <c r="A438" s="831" t="s">
        <v>3305</v>
      </c>
      <c r="B438" s="832" t="s">
        <v>3306</v>
      </c>
      <c r="C438" s="832" t="s">
        <v>604</v>
      </c>
      <c r="D438" s="832" t="s">
        <v>1194</v>
      </c>
      <c r="E438" s="832" t="s">
        <v>3287</v>
      </c>
      <c r="F438" s="832" t="s">
        <v>3322</v>
      </c>
      <c r="G438" s="832" t="s">
        <v>3323</v>
      </c>
      <c r="H438" s="849"/>
      <c r="I438" s="849"/>
      <c r="J438" s="832"/>
      <c r="K438" s="832"/>
      <c r="L438" s="849"/>
      <c r="M438" s="849"/>
      <c r="N438" s="832"/>
      <c r="O438" s="832"/>
      <c r="P438" s="849">
        <v>9</v>
      </c>
      <c r="Q438" s="849">
        <v>342</v>
      </c>
      <c r="R438" s="837"/>
      <c r="S438" s="850">
        <v>38</v>
      </c>
    </row>
    <row r="439" spans="1:19" ht="14.4" customHeight="1" x14ac:dyDescent="0.3">
      <c r="A439" s="831" t="s">
        <v>3305</v>
      </c>
      <c r="B439" s="832" t="s">
        <v>3306</v>
      </c>
      <c r="C439" s="832" t="s">
        <v>604</v>
      </c>
      <c r="D439" s="832" t="s">
        <v>1194</v>
      </c>
      <c r="E439" s="832" t="s">
        <v>3287</v>
      </c>
      <c r="F439" s="832" t="s">
        <v>3326</v>
      </c>
      <c r="G439" s="832" t="s">
        <v>3327</v>
      </c>
      <c r="H439" s="849"/>
      <c r="I439" s="849"/>
      <c r="J439" s="832"/>
      <c r="K439" s="832"/>
      <c r="L439" s="849"/>
      <c r="M439" s="849"/>
      <c r="N439" s="832"/>
      <c r="O439" s="832"/>
      <c r="P439" s="849">
        <v>1</v>
      </c>
      <c r="Q439" s="849">
        <v>5</v>
      </c>
      <c r="R439" s="837"/>
      <c r="S439" s="850">
        <v>5</v>
      </c>
    </row>
    <row r="440" spans="1:19" ht="14.4" customHeight="1" x14ac:dyDescent="0.3">
      <c r="A440" s="831" t="s">
        <v>3305</v>
      </c>
      <c r="B440" s="832" t="s">
        <v>3306</v>
      </c>
      <c r="C440" s="832" t="s">
        <v>604</v>
      </c>
      <c r="D440" s="832" t="s">
        <v>1194</v>
      </c>
      <c r="E440" s="832" t="s">
        <v>3287</v>
      </c>
      <c r="F440" s="832" t="s">
        <v>3290</v>
      </c>
      <c r="G440" s="832" t="s">
        <v>3291</v>
      </c>
      <c r="H440" s="849"/>
      <c r="I440" s="849"/>
      <c r="J440" s="832"/>
      <c r="K440" s="832"/>
      <c r="L440" s="849">
        <v>1</v>
      </c>
      <c r="M440" s="849">
        <v>252</v>
      </c>
      <c r="N440" s="832"/>
      <c r="O440" s="832">
        <v>252</v>
      </c>
      <c r="P440" s="849">
        <v>46</v>
      </c>
      <c r="Q440" s="849">
        <v>11684</v>
      </c>
      <c r="R440" s="837"/>
      <c r="S440" s="850">
        <v>254</v>
      </c>
    </row>
    <row r="441" spans="1:19" ht="14.4" customHeight="1" x14ac:dyDescent="0.3">
      <c r="A441" s="831" t="s">
        <v>3305</v>
      </c>
      <c r="B441" s="832" t="s">
        <v>3306</v>
      </c>
      <c r="C441" s="832" t="s">
        <v>604</v>
      </c>
      <c r="D441" s="832" t="s">
        <v>1194</v>
      </c>
      <c r="E441" s="832" t="s">
        <v>3287</v>
      </c>
      <c r="F441" s="832" t="s">
        <v>3336</v>
      </c>
      <c r="G441" s="832" t="s">
        <v>3337</v>
      </c>
      <c r="H441" s="849"/>
      <c r="I441" s="849"/>
      <c r="J441" s="832"/>
      <c r="K441" s="832"/>
      <c r="L441" s="849"/>
      <c r="M441" s="849"/>
      <c r="N441" s="832"/>
      <c r="O441" s="832"/>
      <c r="P441" s="849">
        <v>25</v>
      </c>
      <c r="Q441" s="849">
        <v>3150</v>
      </c>
      <c r="R441" s="837"/>
      <c r="S441" s="850">
        <v>126</v>
      </c>
    </row>
    <row r="442" spans="1:19" ht="14.4" customHeight="1" x14ac:dyDescent="0.3">
      <c r="A442" s="831" t="s">
        <v>3305</v>
      </c>
      <c r="B442" s="832" t="s">
        <v>3306</v>
      </c>
      <c r="C442" s="832" t="s">
        <v>604</v>
      </c>
      <c r="D442" s="832" t="s">
        <v>1194</v>
      </c>
      <c r="E442" s="832" t="s">
        <v>3287</v>
      </c>
      <c r="F442" s="832" t="s">
        <v>3292</v>
      </c>
      <c r="G442" s="832" t="s">
        <v>3293</v>
      </c>
      <c r="H442" s="849"/>
      <c r="I442" s="849"/>
      <c r="J442" s="832"/>
      <c r="K442" s="832"/>
      <c r="L442" s="849"/>
      <c r="M442" s="849"/>
      <c r="N442" s="832"/>
      <c r="O442" s="832"/>
      <c r="P442" s="849">
        <v>15</v>
      </c>
      <c r="Q442" s="849">
        <v>2475</v>
      </c>
      <c r="R442" s="837"/>
      <c r="S442" s="850">
        <v>165</v>
      </c>
    </row>
    <row r="443" spans="1:19" ht="14.4" customHeight="1" x14ac:dyDescent="0.3">
      <c r="A443" s="831" t="s">
        <v>3305</v>
      </c>
      <c r="B443" s="832" t="s">
        <v>3306</v>
      </c>
      <c r="C443" s="832" t="s">
        <v>604</v>
      </c>
      <c r="D443" s="832" t="s">
        <v>1194</v>
      </c>
      <c r="E443" s="832" t="s">
        <v>3287</v>
      </c>
      <c r="F443" s="832" t="s">
        <v>3340</v>
      </c>
      <c r="G443" s="832" t="s">
        <v>3341</v>
      </c>
      <c r="H443" s="849"/>
      <c r="I443" s="849"/>
      <c r="J443" s="832"/>
      <c r="K443" s="832"/>
      <c r="L443" s="849">
        <v>1</v>
      </c>
      <c r="M443" s="849">
        <v>33.33</v>
      </c>
      <c r="N443" s="832"/>
      <c r="O443" s="832">
        <v>33.33</v>
      </c>
      <c r="P443" s="849">
        <v>69</v>
      </c>
      <c r="Q443" s="849">
        <v>2299.9899999999998</v>
      </c>
      <c r="R443" s="837"/>
      <c r="S443" s="850">
        <v>33.333188405797095</v>
      </c>
    </row>
    <row r="444" spans="1:19" ht="14.4" customHeight="1" x14ac:dyDescent="0.3">
      <c r="A444" s="831" t="s">
        <v>3305</v>
      </c>
      <c r="B444" s="832" t="s">
        <v>3306</v>
      </c>
      <c r="C444" s="832" t="s">
        <v>604</v>
      </c>
      <c r="D444" s="832" t="s">
        <v>1194</v>
      </c>
      <c r="E444" s="832" t="s">
        <v>3287</v>
      </c>
      <c r="F444" s="832" t="s">
        <v>3294</v>
      </c>
      <c r="G444" s="832" t="s">
        <v>3295</v>
      </c>
      <c r="H444" s="849"/>
      <c r="I444" s="849"/>
      <c r="J444" s="832"/>
      <c r="K444" s="832"/>
      <c r="L444" s="849"/>
      <c r="M444" s="849"/>
      <c r="N444" s="832"/>
      <c r="O444" s="832"/>
      <c r="P444" s="849">
        <v>17</v>
      </c>
      <c r="Q444" s="849">
        <v>1479</v>
      </c>
      <c r="R444" s="837"/>
      <c r="S444" s="850">
        <v>87</v>
      </c>
    </row>
    <row r="445" spans="1:19" ht="14.4" customHeight="1" x14ac:dyDescent="0.3">
      <c r="A445" s="831" t="s">
        <v>3305</v>
      </c>
      <c r="B445" s="832" t="s">
        <v>3306</v>
      </c>
      <c r="C445" s="832" t="s">
        <v>604</v>
      </c>
      <c r="D445" s="832" t="s">
        <v>1194</v>
      </c>
      <c r="E445" s="832" t="s">
        <v>3287</v>
      </c>
      <c r="F445" s="832" t="s">
        <v>3368</v>
      </c>
      <c r="G445" s="832" t="s">
        <v>3369</v>
      </c>
      <c r="H445" s="849"/>
      <c r="I445" s="849"/>
      <c r="J445" s="832"/>
      <c r="K445" s="832"/>
      <c r="L445" s="849"/>
      <c r="M445" s="849"/>
      <c r="N445" s="832"/>
      <c r="O445" s="832"/>
      <c r="P445" s="849">
        <v>1</v>
      </c>
      <c r="Q445" s="849">
        <v>61</v>
      </c>
      <c r="R445" s="837"/>
      <c r="S445" s="850">
        <v>61</v>
      </c>
    </row>
    <row r="446" spans="1:19" ht="14.4" customHeight="1" x14ac:dyDescent="0.3">
      <c r="A446" s="831" t="s">
        <v>3305</v>
      </c>
      <c r="B446" s="832" t="s">
        <v>3306</v>
      </c>
      <c r="C446" s="832" t="s">
        <v>604</v>
      </c>
      <c r="D446" s="832" t="s">
        <v>1194</v>
      </c>
      <c r="E446" s="832" t="s">
        <v>3287</v>
      </c>
      <c r="F446" s="832" t="s">
        <v>3372</v>
      </c>
      <c r="G446" s="832" t="s">
        <v>3373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376</v>
      </c>
      <c r="R446" s="837"/>
      <c r="S446" s="850">
        <v>376</v>
      </c>
    </row>
    <row r="447" spans="1:19" ht="14.4" customHeight="1" x14ac:dyDescent="0.3">
      <c r="A447" s="831" t="s">
        <v>3305</v>
      </c>
      <c r="B447" s="832" t="s">
        <v>3306</v>
      </c>
      <c r="C447" s="832" t="s">
        <v>604</v>
      </c>
      <c r="D447" s="832" t="s">
        <v>1194</v>
      </c>
      <c r="E447" s="832" t="s">
        <v>3287</v>
      </c>
      <c r="F447" s="832" t="s">
        <v>3380</v>
      </c>
      <c r="G447" s="832" t="s">
        <v>3381</v>
      </c>
      <c r="H447" s="849"/>
      <c r="I447" s="849"/>
      <c r="J447" s="832"/>
      <c r="K447" s="832"/>
      <c r="L447" s="849"/>
      <c r="M447" s="849"/>
      <c r="N447" s="832"/>
      <c r="O447" s="832"/>
      <c r="P447" s="849">
        <v>1</v>
      </c>
      <c r="Q447" s="849">
        <v>87</v>
      </c>
      <c r="R447" s="837"/>
      <c r="S447" s="850">
        <v>87</v>
      </c>
    </row>
    <row r="448" spans="1:19" ht="14.4" customHeight="1" x14ac:dyDescent="0.3">
      <c r="A448" s="831" t="s">
        <v>3305</v>
      </c>
      <c r="B448" s="832" t="s">
        <v>3306</v>
      </c>
      <c r="C448" s="832" t="s">
        <v>604</v>
      </c>
      <c r="D448" s="832" t="s">
        <v>1218</v>
      </c>
      <c r="E448" s="832" t="s">
        <v>3296</v>
      </c>
      <c r="F448" s="832" t="s">
        <v>3297</v>
      </c>
      <c r="G448" s="832" t="s">
        <v>3298</v>
      </c>
      <c r="H448" s="849"/>
      <c r="I448" s="849"/>
      <c r="J448" s="832"/>
      <c r="K448" s="832"/>
      <c r="L448" s="849"/>
      <c r="M448" s="849"/>
      <c r="N448" s="832"/>
      <c r="O448" s="832"/>
      <c r="P448" s="849">
        <v>0.95</v>
      </c>
      <c r="Q448" s="849">
        <v>66.12</v>
      </c>
      <c r="R448" s="837"/>
      <c r="S448" s="850">
        <v>69.600000000000009</v>
      </c>
    </row>
    <row r="449" spans="1:19" ht="14.4" customHeight="1" x14ac:dyDescent="0.3">
      <c r="A449" s="831" t="s">
        <v>3305</v>
      </c>
      <c r="B449" s="832" t="s">
        <v>3306</v>
      </c>
      <c r="C449" s="832" t="s">
        <v>604</v>
      </c>
      <c r="D449" s="832" t="s">
        <v>1218</v>
      </c>
      <c r="E449" s="832" t="s">
        <v>3296</v>
      </c>
      <c r="F449" s="832" t="s">
        <v>3309</v>
      </c>
      <c r="G449" s="832" t="s">
        <v>634</v>
      </c>
      <c r="H449" s="849"/>
      <c r="I449" s="849"/>
      <c r="J449" s="832"/>
      <c r="K449" s="832"/>
      <c r="L449" s="849"/>
      <c r="M449" s="849"/>
      <c r="N449" s="832"/>
      <c r="O449" s="832"/>
      <c r="P449" s="849">
        <v>19</v>
      </c>
      <c r="Q449" s="849">
        <v>319.2</v>
      </c>
      <c r="R449" s="837"/>
      <c r="S449" s="850">
        <v>16.8</v>
      </c>
    </row>
    <row r="450" spans="1:19" ht="14.4" customHeight="1" x14ac:dyDescent="0.3">
      <c r="A450" s="831" t="s">
        <v>3305</v>
      </c>
      <c r="B450" s="832" t="s">
        <v>3306</v>
      </c>
      <c r="C450" s="832" t="s">
        <v>604</v>
      </c>
      <c r="D450" s="832" t="s">
        <v>1218</v>
      </c>
      <c r="E450" s="832" t="s">
        <v>3287</v>
      </c>
      <c r="F450" s="832" t="s">
        <v>3318</v>
      </c>
      <c r="G450" s="832" t="s">
        <v>3319</v>
      </c>
      <c r="H450" s="849"/>
      <c r="I450" s="849"/>
      <c r="J450" s="832"/>
      <c r="K450" s="832"/>
      <c r="L450" s="849"/>
      <c r="M450" s="849"/>
      <c r="N450" s="832"/>
      <c r="O450" s="832"/>
      <c r="P450" s="849">
        <v>1</v>
      </c>
      <c r="Q450" s="849">
        <v>84</v>
      </c>
      <c r="R450" s="837"/>
      <c r="S450" s="850">
        <v>84</v>
      </c>
    </row>
    <row r="451" spans="1:19" ht="14.4" customHeight="1" x14ac:dyDescent="0.3">
      <c r="A451" s="831" t="s">
        <v>3305</v>
      </c>
      <c r="B451" s="832" t="s">
        <v>3306</v>
      </c>
      <c r="C451" s="832" t="s">
        <v>604</v>
      </c>
      <c r="D451" s="832" t="s">
        <v>1218</v>
      </c>
      <c r="E451" s="832" t="s">
        <v>3287</v>
      </c>
      <c r="F451" s="832" t="s">
        <v>3322</v>
      </c>
      <c r="G451" s="832" t="s">
        <v>3323</v>
      </c>
      <c r="H451" s="849"/>
      <c r="I451" s="849"/>
      <c r="J451" s="832"/>
      <c r="K451" s="832"/>
      <c r="L451" s="849"/>
      <c r="M451" s="849"/>
      <c r="N451" s="832"/>
      <c r="O451" s="832"/>
      <c r="P451" s="849">
        <v>5</v>
      </c>
      <c r="Q451" s="849">
        <v>190</v>
      </c>
      <c r="R451" s="837"/>
      <c r="S451" s="850">
        <v>38</v>
      </c>
    </row>
    <row r="452" spans="1:19" ht="14.4" customHeight="1" x14ac:dyDescent="0.3">
      <c r="A452" s="831" t="s">
        <v>3305</v>
      </c>
      <c r="B452" s="832" t="s">
        <v>3306</v>
      </c>
      <c r="C452" s="832" t="s">
        <v>604</v>
      </c>
      <c r="D452" s="832" t="s">
        <v>1218</v>
      </c>
      <c r="E452" s="832" t="s">
        <v>3287</v>
      </c>
      <c r="F452" s="832" t="s">
        <v>3326</v>
      </c>
      <c r="G452" s="832" t="s">
        <v>3327</v>
      </c>
      <c r="H452" s="849"/>
      <c r="I452" s="849"/>
      <c r="J452" s="832"/>
      <c r="K452" s="832"/>
      <c r="L452" s="849"/>
      <c r="M452" s="849"/>
      <c r="N452" s="832"/>
      <c r="O452" s="832"/>
      <c r="P452" s="849">
        <v>1</v>
      </c>
      <c r="Q452" s="849">
        <v>5</v>
      </c>
      <c r="R452" s="837"/>
      <c r="S452" s="850">
        <v>5</v>
      </c>
    </row>
    <row r="453" spans="1:19" ht="14.4" customHeight="1" x14ac:dyDescent="0.3">
      <c r="A453" s="831" t="s">
        <v>3305</v>
      </c>
      <c r="B453" s="832" t="s">
        <v>3306</v>
      </c>
      <c r="C453" s="832" t="s">
        <v>604</v>
      </c>
      <c r="D453" s="832" t="s">
        <v>1218</v>
      </c>
      <c r="E453" s="832" t="s">
        <v>3287</v>
      </c>
      <c r="F453" s="832" t="s">
        <v>3290</v>
      </c>
      <c r="G453" s="832" t="s">
        <v>3291</v>
      </c>
      <c r="H453" s="849"/>
      <c r="I453" s="849"/>
      <c r="J453" s="832"/>
      <c r="K453" s="832"/>
      <c r="L453" s="849"/>
      <c r="M453" s="849"/>
      <c r="N453" s="832"/>
      <c r="O453" s="832"/>
      <c r="P453" s="849">
        <v>73</v>
      </c>
      <c r="Q453" s="849">
        <v>18542</v>
      </c>
      <c r="R453" s="837"/>
      <c r="S453" s="850">
        <v>254</v>
      </c>
    </row>
    <row r="454" spans="1:19" ht="14.4" customHeight="1" x14ac:dyDescent="0.3">
      <c r="A454" s="831" t="s">
        <v>3305</v>
      </c>
      <c r="B454" s="832" t="s">
        <v>3306</v>
      </c>
      <c r="C454" s="832" t="s">
        <v>604</v>
      </c>
      <c r="D454" s="832" t="s">
        <v>1218</v>
      </c>
      <c r="E454" s="832" t="s">
        <v>3287</v>
      </c>
      <c r="F454" s="832" t="s">
        <v>3336</v>
      </c>
      <c r="G454" s="832" t="s">
        <v>3337</v>
      </c>
      <c r="H454" s="849"/>
      <c r="I454" s="849"/>
      <c r="J454" s="832"/>
      <c r="K454" s="832"/>
      <c r="L454" s="849"/>
      <c r="M454" s="849"/>
      <c r="N454" s="832"/>
      <c r="O454" s="832"/>
      <c r="P454" s="849">
        <v>44</v>
      </c>
      <c r="Q454" s="849">
        <v>5544</v>
      </c>
      <c r="R454" s="837"/>
      <c r="S454" s="850">
        <v>126</v>
      </c>
    </row>
    <row r="455" spans="1:19" ht="14.4" customHeight="1" x14ac:dyDescent="0.3">
      <c r="A455" s="831" t="s">
        <v>3305</v>
      </c>
      <c r="B455" s="832" t="s">
        <v>3306</v>
      </c>
      <c r="C455" s="832" t="s">
        <v>604</v>
      </c>
      <c r="D455" s="832" t="s">
        <v>1218</v>
      </c>
      <c r="E455" s="832" t="s">
        <v>3287</v>
      </c>
      <c r="F455" s="832" t="s">
        <v>3292</v>
      </c>
      <c r="G455" s="832" t="s">
        <v>3293</v>
      </c>
      <c r="H455" s="849"/>
      <c r="I455" s="849"/>
      <c r="J455" s="832"/>
      <c r="K455" s="832"/>
      <c r="L455" s="849"/>
      <c r="M455" s="849"/>
      <c r="N455" s="832"/>
      <c r="O455" s="832"/>
      <c r="P455" s="849">
        <v>31</v>
      </c>
      <c r="Q455" s="849">
        <v>5115</v>
      </c>
      <c r="R455" s="837"/>
      <c r="S455" s="850">
        <v>165</v>
      </c>
    </row>
    <row r="456" spans="1:19" ht="14.4" customHeight="1" x14ac:dyDescent="0.3">
      <c r="A456" s="831" t="s">
        <v>3305</v>
      </c>
      <c r="B456" s="832" t="s">
        <v>3306</v>
      </c>
      <c r="C456" s="832" t="s">
        <v>604</v>
      </c>
      <c r="D456" s="832" t="s">
        <v>1218</v>
      </c>
      <c r="E456" s="832" t="s">
        <v>3287</v>
      </c>
      <c r="F456" s="832" t="s">
        <v>3340</v>
      </c>
      <c r="G456" s="832" t="s">
        <v>3341</v>
      </c>
      <c r="H456" s="849"/>
      <c r="I456" s="849"/>
      <c r="J456" s="832"/>
      <c r="K456" s="832"/>
      <c r="L456" s="849"/>
      <c r="M456" s="849"/>
      <c r="N456" s="832"/>
      <c r="O456" s="832"/>
      <c r="P456" s="849">
        <v>117</v>
      </c>
      <c r="Q456" s="849">
        <v>3899.99</v>
      </c>
      <c r="R456" s="837"/>
      <c r="S456" s="850">
        <v>33.333247863247863</v>
      </c>
    </row>
    <row r="457" spans="1:19" ht="14.4" customHeight="1" x14ac:dyDescent="0.3">
      <c r="A457" s="831" t="s">
        <v>3305</v>
      </c>
      <c r="B457" s="832" t="s">
        <v>3306</v>
      </c>
      <c r="C457" s="832" t="s">
        <v>604</v>
      </c>
      <c r="D457" s="832" t="s">
        <v>1218</v>
      </c>
      <c r="E457" s="832" t="s">
        <v>3287</v>
      </c>
      <c r="F457" s="832" t="s">
        <v>3294</v>
      </c>
      <c r="G457" s="832" t="s">
        <v>3295</v>
      </c>
      <c r="H457" s="849"/>
      <c r="I457" s="849"/>
      <c r="J457" s="832"/>
      <c r="K457" s="832"/>
      <c r="L457" s="849"/>
      <c r="M457" s="849"/>
      <c r="N457" s="832"/>
      <c r="O457" s="832"/>
      <c r="P457" s="849">
        <v>33</v>
      </c>
      <c r="Q457" s="849">
        <v>2871</v>
      </c>
      <c r="R457" s="837"/>
      <c r="S457" s="850">
        <v>87</v>
      </c>
    </row>
    <row r="458" spans="1:19" ht="14.4" customHeight="1" x14ac:dyDescent="0.3">
      <c r="A458" s="831" t="s">
        <v>3305</v>
      </c>
      <c r="B458" s="832" t="s">
        <v>3306</v>
      </c>
      <c r="C458" s="832" t="s">
        <v>604</v>
      </c>
      <c r="D458" s="832" t="s">
        <v>1218</v>
      </c>
      <c r="E458" s="832" t="s">
        <v>3287</v>
      </c>
      <c r="F458" s="832" t="s">
        <v>3380</v>
      </c>
      <c r="G458" s="832" t="s">
        <v>3381</v>
      </c>
      <c r="H458" s="849"/>
      <c r="I458" s="849"/>
      <c r="J458" s="832"/>
      <c r="K458" s="832"/>
      <c r="L458" s="849"/>
      <c r="M458" s="849"/>
      <c r="N458" s="832"/>
      <c r="O458" s="832"/>
      <c r="P458" s="849">
        <v>11</v>
      </c>
      <c r="Q458" s="849">
        <v>957</v>
      </c>
      <c r="R458" s="837"/>
      <c r="S458" s="850">
        <v>87</v>
      </c>
    </row>
    <row r="459" spans="1:19" ht="14.4" customHeight="1" x14ac:dyDescent="0.3">
      <c r="A459" s="831" t="s">
        <v>3305</v>
      </c>
      <c r="B459" s="832" t="s">
        <v>3306</v>
      </c>
      <c r="C459" s="832" t="s">
        <v>610</v>
      </c>
      <c r="D459" s="832" t="s">
        <v>3281</v>
      </c>
      <c r="E459" s="832" t="s">
        <v>3296</v>
      </c>
      <c r="F459" s="832" t="s">
        <v>3297</v>
      </c>
      <c r="G459" s="832" t="s">
        <v>3298</v>
      </c>
      <c r="H459" s="849"/>
      <c r="I459" s="849"/>
      <c r="J459" s="832"/>
      <c r="K459" s="832"/>
      <c r="L459" s="849">
        <v>0.5</v>
      </c>
      <c r="M459" s="849">
        <v>34.85</v>
      </c>
      <c r="N459" s="832"/>
      <c r="O459" s="832">
        <v>69.7</v>
      </c>
      <c r="P459" s="849"/>
      <c r="Q459" s="849"/>
      <c r="R459" s="837"/>
      <c r="S459" s="850"/>
    </row>
    <row r="460" spans="1:19" ht="14.4" customHeight="1" x14ac:dyDescent="0.3">
      <c r="A460" s="831" t="s">
        <v>3305</v>
      </c>
      <c r="B460" s="832" t="s">
        <v>3306</v>
      </c>
      <c r="C460" s="832" t="s">
        <v>610</v>
      </c>
      <c r="D460" s="832" t="s">
        <v>1197</v>
      </c>
      <c r="E460" s="832" t="s">
        <v>3296</v>
      </c>
      <c r="F460" s="832" t="s">
        <v>3297</v>
      </c>
      <c r="G460" s="832" t="s">
        <v>3298</v>
      </c>
      <c r="H460" s="849">
        <v>1.7000000000000002</v>
      </c>
      <c r="I460" s="849">
        <v>256.7</v>
      </c>
      <c r="J460" s="832">
        <v>1</v>
      </c>
      <c r="K460" s="832">
        <v>150.99999999999997</v>
      </c>
      <c r="L460" s="849">
        <v>0.2</v>
      </c>
      <c r="M460" s="849">
        <v>13.94</v>
      </c>
      <c r="N460" s="832">
        <v>5.4304635761589407E-2</v>
      </c>
      <c r="O460" s="832">
        <v>69.699999999999989</v>
      </c>
      <c r="P460" s="849">
        <v>1.4000000000000001</v>
      </c>
      <c r="Q460" s="849">
        <v>97.58</v>
      </c>
      <c r="R460" s="837">
        <v>0.38013245033112586</v>
      </c>
      <c r="S460" s="850">
        <v>69.699999999999989</v>
      </c>
    </row>
    <row r="461" spans="1:19" ht="14.4" customHeight="1" x14ac:dyDescent="0.3">
      <c r="A461" s="831" t="s">
        <v>3305</v>
      </c>
      <c r="B461" s="832" t="s">
        <v>3306</v>
      </c>
      <c r="C461" s="832" t="s">
        <v>610</v>
      </c>
      <c r="D461" s="832" t="s">
        <v>1197</v>
      </c>
      <c r="E461" s="832" t="s">
        <v>3287</v>
      </c>
      <c r="F461" s="832" t="s">
        <v>3384</v>
      </c>
      <c r="G461" s="832" t="s">
        <v>3385</v>
      </c>
      <c r="H461" s="849"/>
      <c r="I461" s="849"/>
      <c r="J461" s="832"/>
      <c r="K461" s="832"/>
      <c r="L461" s="849"/>
      <c r="M461" s="849"/>
      <c r="N461" s="832"/>
      <c r="O461" s="832"/>
      <c r="P461" s="849">
        <v>1</v>
      </c>
      <c r="Q461" s="849">
        <v>1687</v>
      </c>
      <c r="R461" s="837"/>
      <c r="S461" s="850">
        <v>1687</v>
      </c>
    </row>
    <row r="462" spans="1:19" ht="14.4" customHeight="1" x14ac:dyDescent="0.3">
      <c r="A462" s="831" t="s">
        <v>3305</v>
      </c>
      <c r="B462" s="832" t="s">
        <v>3306</v>
      </c>
      <c r="C462" s="832" t="s">
        <v>610</v>
      </c>
      <c r="D462" s="832" t="s">
        <v>1197</v>
      </c>
      <c r="E462" s="832" t="s">
        <v>3287</v>
      </c>
      <c r="F462" s="832" t="s">
        <v>3301</v>
      </c>
      <c r="G462" s="832" t="s">
        <v>3302</v>
      </c>
      <c r="H462" s="849">
        <v>1</v>
      </c>
      <c r="I462" s="849">
        <v>1028</v>
      </c>
      <c r="J462" s="832">
        <v>1</v>
      </c>
      <c r="K462" s="832">
        <v>1028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3305</v>
      </c>
      <c r="B463" s="832" t="s">
        <v>3306</v>
      </c>
      <c r="C463" s="832" t="s">
        <v>610</v>
      </c>
      <c r="D463" s="832" t="s">
        <v>1197</v>
      </c>
      <c r="E463" s="832" t="s">
        <v>3287</v>
      </c>
      <c r="F463" s="832" t="s">
        <v>3294</v>
      </c>
      <c r="G463" s="832" t="s">
        <v>3295</v>
      </c>
      <c r="H463" s="849">
        <v>17</v>
      </c>
      <c r="I463" s="849">
        <v>1462</v>
      </c>
      <c r="J463" s="832">
        <v>1</v>
      </c>
      <c r="K463" s="832">
        <v>86</v>
      </c>
      <c r="L463" s="849">
        <v>5</v>
      </c>
      <c r="M463" s="849">
        <v>430</v>
      </c>
      <c r="N463" s="832">
        <v>0.29411764705882354</v>
      </c>
      <c r="O463" s="832">
        <v>86</v>
      </c>
      <c r="P463" s="849">
        <v>14</v>
      </c>
      <c r="Q463" s="849">
        <v>1218</v>
      </c>
      <c r="R463" s="837">
        <v>0.83310533515731877</v>
      </c>
      <c r="S463" s="850">
        <v>87</v>
      </c>
    </row>
    <row r="464" spans="1:19" ht="14.4" customHeight="1" x14ac:dyDescent="0.3">
      <c r="A464" s="831" t="s">
        <v>3305</v>
      </c>
      <c r="B464" s="832" t="s">
        <v>3306</v>
      </c>
      <c r="C464" s="832" t="s">
        <v>610</v>
      </c>
      <c r="D464" s="832" t="s">
        <v>1197</v>
      </c>
      <c r="E464" s="832" t="s">
        <v>3287</v>
      </c>
      <c r="F464" s="832" t="s">
        <v>3386</v>
      </c>
      <c r="G464" s="832" t="s">
        <v>3387</v>
      </c>
      <c r="H464" s="849">
        <v>4</v>
      </c>
      <c r="I464" s="849">
        <v>2888</v>
      </c>
      <c r="J464" s="832">
        <v>1</v>
      </c>
      <c r="K464" s="832">
        <v>722</v>
      </c>
      <c r="L464" s="849">
        <v>2</v>
      </c>
      <c r="M464" s="849">
        <v>1446</v>
      </c>
      <c r="N464" s="832">
        <v>0.50069252077562332</v>
      </c>
      <c r="O464" s="832">
        <v>723</v>
      </c>
      <c r="P464" s="849">
        <v>15</v>
      </c>
      <c r="Q464" s="849">
        <v>10935</v>
      </c>
      <c r="R464" s="837">
        <v>3.7863573407202216</v>
      </c>
      <c r="S464" s="850">
        <v>729</v>
      </c>
    </row>
    <row r="465" spans="1:19" ht="14.4" customHeight="1" x14ac:dyDescent="0.3">
      <c r="A465" s="831" t="s">
        <v>3305</v>
      </c>
      <c r="B465" s="832" t="s">
        <v>3306</v>
      </c>
      <c r="C465" s="832" t="s">
        <v>610</v>
      </c>
      <c r="D465" s="832" t="s">
        <v>1197</v>
      </c>
      <c r="E465" s="832" t="s">
        <v>3287</v>
      </c>
      <c r="F465" s="832" t="s">
        <v>3388</v>
      </c>
      <c r="G465" s="832" t="s">
        <v>3389</v>
      </c>
      <c r="H465" s="849"/>
      <c r="I465" s="849"/>
      <c r="J465" s="832"/>
      <c r="K465" s="832"/>
      <c r="L465" s="849"/>
      <c r="M465" s="849"/>
      <c r="N465" s="832"/>
      <c r="O465" s="832"/>
      <c r="P465" s="849">
        <v>1</v>
      </c>
      <c r="Q465" s="849">
        <v>1316</v>
      </c>
      <c r="R465" s="837"/>
      <c r="S465" s="850">
        <v>1316</v>
      </c>
    </row>
    <row r="466" spans="1:19" ht="14.4" customHeight="1" x14ac:dyDescent="0.3">
      <c r="A466" s="831" t="s">
        <v>3305</v>
      </c>
      <c r="B466" s="832" t="s">
        <v>3306</v>
      </c>
      <c r="C466" s="832" t="s">
        <v>610</v>
      </c>
      <c r="D466" s="832" t="s">
        <v>1197</v>
      </c>
      <c r="E466" s="832" t="s">
        <v>3287</v>
      </c>
      <c r="F466" s="832" t="s">
        <v>3303</v>
      </c>
      <c r="G466" s="832" t="s">
        <v>3304</v>
      </c>
      <c r="H466" s="849">
        <v>2</v>
      </c>
      <c r="I466" s="849">
        <v>1000</v>
      </c>
      <c r="J466" s="832">
        <v>1</v>
      </c>
      <c r="K466" s="832">
        <v>500</v>
      </c>
      <c r="L466" s="849">
        <v>2</v>
      </c>
      <c r="M466" s="849">
        <v>1002</v>
      </c>
      <c r="N466" s="832">
        <v>1.002</v>
      </c>
      <c r="O466" s="832">
        <v>501</v>
      </c>
      <c r="P466" s="849"/>
      <c r="Q466" s="849"/>
      <c r="R466" s="837"/>
      <c r="S466" s="850"/>
    </row>
    <row r="467" spans="1:19" ht="14.4" customHeight="1" x14ac:dyDescent="0.3">
      <c r="A467" s="831" t="s">
        <v>3305</v>
      </c>
      <c r="B467" s="832" t="s">
        <v>3306</v>
      </c>
      <c r="C467" s="832" t="s">
        <v>610</v>
      </c>
      <c r="D467" s="832" t="s">
        <v>1197</v>
      </c>
      <c r="E467" s="832" t="s">
        <v>3287</v>
      </c>
      <c r="F467" s="832" t="s">
        <v>3390</v>
      </c>
      <c r="G467" s="832" t="s">
        <v>3391</v>
      </c>
      <c r="H467" s="849">
        <v>8</v>
      </c>
      <c r="I467" s="849">
        <v>29704</v>
      </c>
      <c r="J467" s="832">
        <v>1</v>
      </c>
      <c r="K467" s="832">
        <v>3713</v>
      </c>
      <c r="L467" s="849"/>
      <c r="M467" s="849"/>
      <c r="N467" s="832"/>
      <c r="O467" s="832"/>
      <c r="P467" s="849">
        <v>3</v>
      </c>
      <c r="Q467" s="849">
        <v>11220</v>
      </c>
      <c r="R467" s="837">
        <v>0.37772690546727711</v>
      </c>
      <c r="S467" s="850">
        <v>3740</v>
      </c>
    </row>
    <row r="468" spans="1:19" ht="14.4" customHeight="1" x14ac:dyDescent="0.3">
      <c r="A468" s="831" t="s">
        <v>3305</v>
      </c>
      <c r="B468" s="832" t="s">
        <v>3306</v>
      </c>
      <c r="C468" s="832" t="s">
        <v>610</v>
      </c>
      <c r="D468" s="832" t="s">
        <v>1197</v>
      </c>
      <c r="E468" s="832" t="s">
        <v>3287</v>
      </c>
      <c r="F468" s="832" t="s">
        <v>3392</v>
      </c>
      <c r="G468" s="832" t="s">
        <v>3393</v>
      </c>
      <c r="H468" s="849">
        <v>2</v>
      </c>
      <c r="I468" s="849">
        <v>1008</v>
      </c>
      <c r="J468" s="832">
        <v>1</v>
      </c>
      <c r="K468" s="832">
        <v>504</v>
      </c>
      <c r="L468" s="849">
        <v>1</v>
      </c>
      <c r="M468" s="849">
        <v>505</v>
      </c>
      <c r="N468" s="832">
        <v>0.50099206349206349</v>
      </c>
      <c r="O468" s="832">
        <v>505</v>
      </c>
      <c r="P468" s="849"/>
      <c r="Q468" s="849"/>
      <c r="R468" s="837"/>
      <c r="S468" s="850"/>
    </row>
    <row r="469" spans="1:19" ht="14.4" customHeight="1" x14ac:dyDescent="0.3">
      <c r="A469" s="831" t="s">
        <v>3305</v>
      </c>
      <c r="B469" s="832" t="s">
        <v>3306</v>
      </c>
      <c r="C469" s="832" t="s">
        <v>610</v>
      </c>
      <c r="D469" s="832" t="s">
        <v>1199</v>
      </c>
      <c r="E469" s="832" t="s">
        <v>3287</v>
      </c>
      <c r="F469" s="832" t="s">
        <v>3386</v>
      </c>
      <c r="G469" s="832" t="s">
        <v>3387</v>
      </c>
      <c r="H469" s="849"/>
      <c r="I469" s="849"/>
      <c r="J469" s="832"/>
      <c r="K469" s="832"/>
      <c r="L469" s="849"/>
      <c r="M469" s="849"/>
      <c r="N469" s="832"/>
      <c r="O469" s="832"/>
      <c r="P469" s="849">
        <v>2</v>
      </c>
      <c r="Q469" s="849">
        <v>1458</v>
      </c>
      <c r="R469" s="837"/>
      <c r="S469" s="850">
        <v>729</v>
      </c>
    </row>
    <row r="470" spans="1:19" ht="14.4" customHeight="1" x14ac:dyDescent="0.3">
      <c r="A470" s="831" t="s">
        <v>3305</v>
      </c>
      <c r="B470" s="832" t="s">
        <v>3306</v>
      </c>
      <c r="C470" s="832" t="s">
        <v>610</v>
      </c>
      <c r="D470" s="832" t="s">
        <v>1200</v>
      </c>
      <c r="E470" s="832" t="s">
        <v>3296</v>
      </c>
      <c r="F470" s="832" t="s">
        <v>3297</v>
      </c>
      <c r="G470" s="832" t="s">
        <v>3298</v>
      </c>
      <c r="H470" s="849"/>
      <c r="I470" s="849"/>
      <c r="J470" s="832"/>
      <c r="K470" s="832"/>
      <c r="L470" s="849"/>
      <c r="M470" s="849"/>
      <c r="N470" s="832"/>
      <c r="O470" s="832"/>
      <c r="P470" s="849">
        <v>0.1</v>
      </c>
      <c r="Q470" s="849">
        <v>6.97</v>
      </c>
      <c r="R470" s="837"/>
      <c r="S470" s="850">
        <v>69.699999999999989</v>
      </c>
    </row>
    <row r="471" spans="1:19" ht="14.4" customHeight="1" x14ac:dyDescent="0.3">
      <c r="A471" s="831" t="s">
        <v>3305</v>
      </c>
      <c r="B471" s="832" t="s">
        <v>3306</v>
      </c>
      <c r="C471" s="832" t="s">
        <v>610</v>
      </c>
      <c r="D471" s="832" t="s">
        <v>1200</v>
      </c>
      <c r="E471" s="832" t="s">
        <v>3287</v>
      </c>
      <c r="F471" s="832" t="s">
        <v>3294</v>
      </c>
      <c r="G471" s="832" t="s">
        <v>3295</v>
      </c>
      <c r="H471" s="849"/>
      <c r="I471" s="849"/>
      <c r="J471" s="832"/>
      <c r="K471" s="832"/>
      <c r="L471" s="849"/>
      <c r="M471" s="849"/>
      <c r="N471" s="832"/>
      <c r="O471" s="832"/>
      <c r="P471" s="849">
        <v>1</v>
      </c>
      <c r="Q471" s="849">
        <v>87</v>
      </c>
      <c r="R471" s="837"/>
      <c r="S471" s="850">
        <v>87</v>
      </c>
    </row>
    <row r="472" spans="1:19" ht="14.4" customHeight="1" x14ac:dyDescent="0.3">
      <c r="A472" s="831" t="s">
        <v>3305</v>
      </c>
      <c r="B472" s="832" t="s">
        <v>3306</v>
      </c>
      <c r="C472" s="832" t="s">
        <v>610</v>
      </c>
      <c r="D472" s="832" t="s">
        <v>1200</v>
      </c>
      <c r="E472" s="832" t="s">
        <v>3287</v>
      </c>
      <c r="F472" s="832" t="s">
        <v>3392</v>
      </c>
      <c r="G472" s="832" t="s">
        <v>3393</v>
      </c>
      <c r="H472" s="849"/>
      <c r="I472" s="849"/>
      <c r="J472" s="832"/>
      <c r="K472" s="832"/>
      <c r="L472" s="849"/>
      <c r="M472" s="849"/>
      <c r="N472" s="832"/>
      <c r="O472" s="832"/>
      <c r="P472" s="849">
        <v>1</v>
      </c>
      <c r="Q472" s="849">
        <v>510</v>
      </c>
      <c r="R472" s="837"/>
      <c r="S472" s="850">
        <v>510</v>
      </c>
    </row>
    <row r="473" spans="1:19" ht="14.4" customHeight="1" x14ac:dyDescent="0.3">
      <c r="A473" s="831" t="s">
        <v>3305</v>
      </c>
      <c r="B473" s="832" t="s">
        <v>3306</v>
      </c>
      <c r="C473" s="832" t="s">
        <v>610</v>
      </c>
      <c r="D473" s="832" t="s">
        <v>1200</v>
      </c>
      <c r="E473" s="832" t="s">
        <v>3287</v>
      </c>
      <c r="F473" s="832" t="s">
        <v>3394</v>
      </c>
      <c r="G473" s="832" t="s">
        <v>3395</v>
      </c>
      <c r="H473" s="849"/>
      <c r="I473" s="849"/>
      <c r="J473" s="832"/>
      <c r="K473" s="832"/>
      <c r="L473" s="849"/>
      <c r="M473" s="849"/>
      <c r="N473" s="832"/>
      <c r="O473" s="832"/>
      <c r="P473" s="849">
        <v>1</v>
      </c>
      <c r="Q473" s="849">
        <v>0</v>
      </c>
      <c r="R473" s="837"/>
      <c r="S473" s="850">
        <v>0</v>
      </c>
    </row>
    <row r="474" spans="1:19" ht="14.4" customHeight="1" x14ac:dyDescent="0.3">
      <c r="A474" s="831" t="s">
        <v>3305</v>
      </c>
      <c r="B474" s="832" t="s">
        <v>3306</v>
      </c>
      <c r="C474" s="832" t="s">
        <v>610</v>
      </c>
      <c r="D474" s="832" t="s">
        <v>1205</v>
      </c>
      <c r="E474" s="832" t="s">
        <v>3287</v>
      </c>
      <c r="F474" s="832" t="s">
        <v>3336</v>
      </c>
      <c r="G474" s="832" t="s">
        <v>3337</v>
      </c>
      <c r="H474" s="849">
        <v>1</v>
      </c>
      <c r="I474" s="849">
        <v>126</v>
      </c>
      <c r="J474" s="832">
        <v>1</v>
      </c>
      <c r="K474" s="832">
        <v>126</v>
      </c>
      <c r="L474" s="849"/>
      <c r="M474" s="849"/>
      <c r="N474" s="832"/>
      <c r="O474" s="832"/>
      <c r="P474" s="849"/>
      <c r="Q474" s="849"/>
      <c r="R474" s="837"/>
      <c r="S474" s="850"/>
    </row>
    <row r="475" spans="1:19" ht="14.4" customHeight="1" x14ac:dyDescent="0.3">
      <c r="A475" s="831" t="s">
        <v>3305</v>
      </c>
      <c r="B475" s="832" t="s">
        <v>3306</v>
      </c>
      <c r="C475" s="832" t="s">
        <v>610</v>
      </c>
      <c r="D475" s="832" t="s">
        <v>1205</v>
      </c>
      <c r="E475" s="832" t="s">
        <v>3287</v>
      </c>
      <c r="F475" s="832" t="s">
        <v>3340</v>
      </c>
      <c r="G475" s="832" t="s">
        <v>3341</v>
      </c>
      <c r="H475" s="849">
        <v>1</v>
      </c>
      <c r="I475" s="849">
        <v>33.33</v>
      </c>
      <c r="J475" s="832">
        <v>1</v>
      </c>
      <c r="K475" s="832">
        <v>33.33</v>
      </c>
      <c r="L475" s="849"/>
      <c r="M475" s="849"/>
      <c r="N475" s="832"/>
      <c r="O475" s="832"/>
      <c r="P475" s="849"/>
      <c r="Q475" s="849"/>
      <c r="R475" s="837"/>
      <c r="S475" s="850"/>
    </row>
    <row r="476" spans="1:19" ht="14.4" customHeight="1" x14ac:dyDescent="0.3">
      <c r="A476" s="831" t="s">
        <v>3305</v>
      </c>
      <c r="B476" s="832" t="s">
        <v>3306</v>
      </c>
      <c r="C476" s="832" t="s">
        <v>610</v>
      </c>
      <c r="D476" s="832" t="s">
        <v>1206</v>
      </c>
      <c r="E476" s="832" t="s">
        <v>3287</v>
      </c>
      <c r="F476" s="832" t="s">
        <v>3299</v>
      </c>
      <c r="G476" s="832" t="s">
        <v>3300</v>
      </c>
      <c r="H476" s="849">
        <v>1</v>
      </c>
      <c r="I476" s="849">
        <v>1310</v>
      </c>
      <c r="J476" s="832">
        <v>1</v>
      </c>
      <c r="K476" s="832">
        <v>1310</v>
      </c>
      <c r="L476" s="849"/>
      <c r="M476" s="849"/>
      <c r="N476" s="832"/>
      <c r="O476" s="832"/>
      <c r="P476" s="849"/>
      <c r="Q476" s="849"/>
      <c r="R476" s="837"/>
      <c r="S476" s="850"/>
    </row>
    <row r="477" spans="1:19" ht="14.4" customHeight="1" x14ac:dyDescent="0.3">
      <c r="A477" s="831" t="s">
        <v>3305</v>
      </c>
      <c r="B477" s="832" t="s">
        <v>3306</v>
      </c>
      <c r="C477" s="832" t="s">
        <v>610</v>
      </c>
      <c r="D477" s="832" t="s">
        <v>1208</v>
      </c>
      <c r="E477" s="832" t="s">
        <v>3296</v>
      </c>
      <c r="F477" s="832" t="s">
        <v>3297</v>
      </c>
      <c r="G477" s="832" t="s">
        <v>3298</v>
      </c>
      <c r="H477" s="849">
        <v>1.2000000000000002</v>
      </c>
      <c r="I477" s="849">
        <v>181.2</v>
      </c>
      <c r="J477" s="832">
        <v>1</v>
      </c>
      <c r="K477" s="832">
        <v>150.99999999999997</v>
      </c>
      <c r="L477" s="849">
        <v>0.4</v>
      </c>
      <c r="M477" s="849">
        <v>27.88</v>
      </c>
      <c r="N477" s="832">
        <v>0.15386313465783666</v>
      </c>
      <c r="O477" s="832">
        <v>69.699999999999989</v>
      </c>
      <c r="P477" s="849"/>
      <c r="Q477" s="849"/>
      <c r="R477" s="837"/>
      <c r="S477" s="850"/>
    </row>
    <row r="478" spans="1:19" ht="14.4" customHeight="1" x14ac:dyDescent="0.3">
      <c r="A478" s="831" t="s">
        <v>3305</v>
      </c>
      <c r="B478" s="832" t="s">
        <v>3306</v>
      </c>
      <c r="C478" s="832" t="s">
        <v>610</v>
      </c>
      <c r="D478" s="832" t="s">
        <v>1208</v>
      </c>
      <c r="E478" s="832" t="s">
        <v>3287</v>
      </c>
      <c r="F478" s="832" t="s">
        <v>3294</v>
      </c>
      <c r="G478" s="832" t="s">
        <v>3295</v>
      </c>
      <c r="H478" s="849">
        <v>12</v>
      </c>
      <c r="I478" s="849">
        <v>1032</v>
      </c>
      <c r="J478" s="832">
        <v>1</v>
      </c>
      <c r="K478" s="832">
        <v>86</v>
      </c>
      <c r="L478" s="849">
        <v>4</v>
      </c>
      <c r="M478" s="849">
        <v>344</v>
      </c>
      <c r="N478" s="832">
        <v>0.33333333333333331</v>
      </c>
      <c r="O478" s="832">
        <v>86</v>
      </c>
      <c r="P478" s="849"/>
      <c r="Q478" s="849"/>
      <c r="R478" s="837"/>
      <c r="S478" s="850"/>
    </row>
    <row r="479" spans="1:19" ht="14.4" customHeight="1" x14ac:dyDescent="0.3">
      <c r="A479" s="831" t="s">
        <v>3305</v>
      </c>
      <c r="B479" s="832" t="s">
        <v>3306</v>
      </c>
      <c r="C479" s="832" t="s">
        <v>610</v>
      </c>
      <c r="D479" s="832" t="s">
        <v>1208</v>
      </c>
      <c r="E479" s="832" t="s">
        <v>3287</v>
      </c>
      <c r="F479" s="832" t="s">
        <v>3386</v>
      </c>
      <c r="G479" s="832" t="s">
        <v>3387</v>
      </c>
      <c r="H479" s="849">
        <v>11</v>
      </c>
      <c r="I479" s="849">
        <v>7942</v>
      </c>
      <c r="J479" s="832">
        <v>1</v>
      </c>
      <c r="K479" s="832">
        <v>722</v>
      </c>
      <c r="L479" s="849">
        <v>3</v>
      </c>
      <c r="M479" s="849">
        <v>2169</v>
      </c>
      <c r="N479" s="832">
        <v>0.27310501133215814</v>
      </c>
      <c r="O479" s="832">
        <v>723</v>
      </c>
      <c r="P479" s="849"/>
      <c r="Q479" s="849"/>
      <c r="R479" s="837"/>
      <c r="S479" s="850"/>
    </row>
    <row r="480" spans="1:19" ht="14.4" customHeight="1" x14ac:dyDescent="0.3">
      <c r="A480" s="831" t="s">
        <v>3305</v>
      </c>
      <c r="B480" s="832" t="s">
        <v>3306</v>
      </c>
      <c r="C480" s="832" t="s">
        <v>610</v>
      </c>
      <c r="D480" s="832" t="s">
        <v>1208</v>
      </c>
      <c r="E480" s="832" t="s">
        <v>3287</v>
      </c>
      <c r="F480" s="832" t="s">
        <v>3303</v>
      </c>
      <c r="G480" s="832" t="s">
        <v>3304</v>
      </c>
      <c r="H480" s="849">
        <v>1</v>
      </c>
      <c r="I480" s="849">
        <v>500</v>
      </c>
      <c r="J480" s="832">
        <v>1</v>
      </c>
      <c r="K480" s="832">
        <v>500</v>
      </c>
      <c r="L480" s="849">
        <v>1</v>
      </c>
      <c r="M480" s="849">
        <v>501</v>
      </c>
      <c r="N480" s="832">
        <v>1.002</v>
      </c>
      <c r="O480" s="832">
        <v>501</v>
      </c>
      <c r="P480" s="849"/>
      <c r="Q480" s="849"/>
      <c r="R480" s="837"/>
      <c r="S480" s="850"/>
    </row>
    <row r="481" spans="1:19" ht="14.4" customHeight="1" x14ac:dyDescent="0.3">
      <c r="A481" s="831" t="s">
        <v>3305</v>
      </c>
      <c r="B481" s="832" t="s">
        <v>3306</v>
      </c>
      <c r="C481" s="832" t="s">
        <v>610</v>
      </c>
      <c r="D481" s="832" t="s">
        <v>1211</v>
      </c>
      <c r="E481" s="832" t="s">
        <v>3296</v>
      </c>
      <c r="F481" s="832" t="s">
        <v>3297</v>
      </c>
      <c r="G481" s="832" t="s">
        <v>3298</v>
      </c>
      <c r="H481" s="849">
        <v>0.70000000000000007</v>
      </c>
      <c r="I481" s="849">
        <v>105.69999999999999</v>
      </c>
      <c r="J481" s="832">
        <v>1</v>
      </c>
      <c r="K481" s="832">
        <v>150.99999999999997</v>
      </c>
      <c r="L481" s="849">
        <v>0.4</v>
      </c>
      <c r="M481" s="849">
        <v>27.88</v>
      </c>
      <c r="N481" s="832">
        <v>0.26376537369914854</v>
      </c>
      <c r="O481" s="832">
        <v>69.699999999999989</v>
      </c>
      <c r="P481" s="849"/>
      <c r="Q481" s="849"/>
      <c r="R481" s="837"/>
      <c r="S481" s="850"/>
    </row>
    <row r="482" spans="1:19" ht="14.4" customHeight="1" x14ac:dyDescent="0.3">
      <c r="A482" s="831" t="s">
        <v>3305</v>
      </c>
      <c r="B482" s="832" t="s">
        <v>3306</v>
      </c>
      <c r="C482" s="832" t="s">
        <v>610</v>
      </c>
      <c r="D482" s="832" t="s">
        <v>1211</v>
      </c>
      <c r="E482" s="832" t="s">
        <v>3287</v>
      </c>
      <c r="F482" s="832" t="s">
        <v>3294</v>
      </c>
      <c r="G482" s="832" t="s">
        <v>3295</v>
      </c>
      <c r="H482" s="849">
        <v>7</v>
      </c>
      <c r="I482" s="849">
        <v>602</v>
      </c>
      <c r="J482" s="832">
        <v>1</v>
      </c>
      <c r="K482" s="832">
        <v>86</v>
      </c>
      <c r="L482" s="849">
        <v>4</v>
      </c>
      <c r="M482" s="849">
        <v>344</v>
      </c>
      <c r="N482" s="832">
        <v>0.5714285714285714</v>
      </c>
      <c r="O482" s="832">
        <v>86</v>
      </c>
      <c r="P482" s="849"/>
      <c r="Q482" s="849"/>
      <c r="R482" s="837"/>
      <c r="S482" s="850"/>
    </row>
    <row r="483" spans="1:19" ht="14.4" customHeight="1" x14ac:dyDescent="0.3">
      <c r="A483" s="831" t="s">
        <v>3305</v>
      </c>
      <c r="B483" s="832" t="s">
        <v>3306</v>
      </c>
      <c r="C483" s="832" t="s">
        <v>610</v>
      </c>
      <c r="D483" s="832" t="s">
        <v>1211</v>
      </c>
      <c r="E483" s="832" t="s">
        <v>3287</v>
      </c>
      <c r="F483" s="832" t="s">
        <v>3386</v>
      </c>
      <c r="G483" s="832" t="s">
        <v>3387</v>
      </c>
      <c r="H483" s="849">
        <v>6</v>
      </c>
      <c r="I483" s="849">
        <v>4332</v>
      </c>
      <c r="J483" s="832">
        <v>1</v>
      </c>
      <c r="K483" s="832">
        <v>722</v>
      </c>
      <c r="L483" s="849">
        <v>4</v>
      </c>
      <c r="M483" s="849">
        <v>2892</v>
      </c>
      <c r="N483" s="832">
        <v>0.66759002770083098</v>
      </c>
      <c r="O483" s="832">
        <v>723</v>
      </c>
      <c r="P483" s="849"/>
      <c r="Q483" s="849"/>
      <c r="R483" s="837"/>
      <c r="S483" s="850"/>
    </row>
    <row r="484" spans="1:19" ht="14.4" customHeight="1" x14ac:dyDescent="0.3">
      <c r="A484" s="831" t="s">
        <v>3305</v>
      </c>
      <c r="B484" s="832" t="s">
        <v>3306</v>
      </c>
      <c r="C484" s="832" t="s">
        <v>610</v>
      </c>
      <c r="D484" s="832" t="s">
        <v>1211</v>
      </c>
      <c r="E484" s="832" t="s">
        <v>3287</v>
      </c>
      <c r="F484" s="832" t="s">
        <v>3303</v>
      </c>
      <c r="G484" s="832" t="s">
        <v>3304</v>
      </c>
      <c r="H484" s="849">
        <v>1</v>
      </c>
      <c r="I484" s="849">
        <v>500</v>
      </c>
      <c r="J484" s="832">
        <v>1</v>
      </c>
      <c r="K484" s="832">
        <v>500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" customHeight="1" x14ac:dyDescent="0.3">
      <c r="A485" s="831" t="s">
        <v>3305</v>
      </c>
      <c r="B485" s="832" t="s">
        <v>3306</v>
      </c>
      <c r="C485" s="832" t="s">
        <v>610</v>
      </c>
      <c r="D485" s="832" t="s">
        <v>1212</v>
      </c>
      <c r="E485" s="832" t="s">
        <v>3296</v>
      </c>
      <c r="F485" s="832" t="s">
        <v>3297</v>
      </c>
      <c r="G485" s="832" t="s">
        <v>3298</v>
      </c>
      <c r="H485" s="849">
        <v>0.1</v>
      </c>
      <c r="I485" s="849">
        <v>15.1</v>
      </c>
      <c r="J485" s="832">
        <v>1</v>
      </c>
      <c r="K485" s="832">
        <v>151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" customHeight="1" x14ac:dyDescent="0.3">
      <c r="A486" s="831" t="s">
        <v>3305</v>
      </c>
      <c r="B486" s="832" t="s">
        <v>3306</v>
      </c>
      <c r="C486" s="832" t="s">
        <v>610</v>
      </c>
      <c r="D486" s="832" t="s">
        <v>1212</v>
      </c>
      <c r="E486" s="832" t="s">
        <v>3287</v>
      </c>
      <c r="F486" s="832" t="s">
        <v>3294</v>
      </c>
      <c r="G486" s="832" t="s">
        <v>3295</v>
      </c>
      <c r="H486" s="849">
        <v>1</v>
      </c>
      <c r="I486" s="849">
        <v>86</v>
      </c>
      <c r="J486" s="832">
        <v>1</v>
      </c>
      <c r="K486" s="832">
        <v>86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" customHeight="1" x14ac:dyDescent="0.3">
      <c r="A487" s="831" t="s">
        <v>3305</v>
      </c>
      <c r="B487" s="832" t="s">
        <v>3306</v>
      </c>
      <c r="C487" s="832" t="s">
        <v>610</v>
      </c>
      <c r="D487" s="832" t="s">
        <v>1212</v>
      </c>
      <c r="E487" s="832" t="s">
        <v>3287</v>
      </c>
      <c r="F487" s="832" t="s">
        <v>3386</v>
      </c>
      <c r="G487" s="832" t="s">
        <v>3387</v>
      </c>
      <c r="H487" s="849">
        <v>1</v>
      </c>
      <c r="I487" s="849">
        <v>722</v>
      </c>
      <c r="J487" s="832">
        <v>1</v>
      </c>
      <c r="K487" s="832">
        <v>722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3305</v>
      </c>
      <c r="B488" s="832" t="s">
        <v>3306</v>
      </c>
      <c r="C488" s="832" t="s">
        <v>610</v>
      </c>
      <c r="D488" s="832" t="s">
        <v>1217</v>
      </c>
      <c r="E488" s="832" t="s">
        <v>3296</v>
      </c>
      <c r="F488" s="832" t="s">
        <v>3297</v>
      </c>
      <c r="G488" s="832" t="s">
        <v>3298</v>
      </c>
      <c r="H488" s="849"/>
      <c r="I488" s="849"/>
      <c r="J488" s="832"/>
      <c r="K488" s="832"/>
      <c r="L488" s="849"/>
      <c r="M488" s="849"/>
      <c r="N488" s="832"/>
      <c r="O488" s="832"/>
      <c r="P488" s="849">
        <v>0.2</v>
      </c>
      <c r="Q488" s="849">
        <v>13.94</v>
      </c>
      <c r="R488" s="837"/>
      <c r="S488" s="850">
        <v>69.699999999999989</v>
      </c>
    </row>
    <row r="489" spans="1:19" ht="14.4" customHeight="1" x14ac:dyDescent="0.3">
      <c r="A489" s="831" t="s">
        <v>3305</v>
      </c>
      <c r="B489" s="832" t="s">
        <v>3306</v>
      </c>
      <c r="C489" s="832" t="s">
        <v>610</v>
      </c>
      <c r="D489" s="832" t="s">
        <v>1217</v>
      </c>
      <c r="E489" s="832" t="s">
        <v>3287</v>
      </c>
      <c r="F489" s="832" t="s">
        <v>3294</v>
      </c>
      <c r="G489" s="832" t="s">
        <v>3295</v>
      </c>
      <c r="H489" s="849"/>
      <c r="I489" s="849"/>
      <c r="J489" s="832"/>
      <c r="K489" s="832"/>
      <c r="L489" s="849"/>
      <c r="M489" s="849"/>
      <c r="N489" s="832"/>
      <c r="O489" s="832"/>
      <c r="P489" s="849">
        <v>3</v>
      </c>
      <c r="Q489" s="849">
        <v>261</v>
      </c>
      <c r="R489" s="837"/>
      <c r="S489" s="850">
        <v>87</v>
      </c>
    </row>
    <row r="490" spans="1:19" ht="14.4" customHeight="1" x14ac:dyDescent="0.3">
      <c r="A490" s="831" t="s">
        <v>3305</v>
      </c>
      <c r="B490" s="832" t="s">
        <v>3306</v>
      </c>
      <c r="C490" s="832" t="s">
        <v>610</v>
      </c>
      <c r="D490" s="832" t="s">
        <v>1217</v>
      </c>
      <c r="E490" s="832" t="s">
        <v>3287</v>
      </c>
      <c r="F490" s="832" t="s">
        <v>3386</v>
      </c>
      <c r="G490" s="832" t="s">
        <v>3387</v>
      </c>
      <c r="H490" s="849"/>
      <c r="I490" s="849"/>
      <c r="J490" s="832"/>
      <c r="K490" s="832"/>
      <c r="L490" s="849"/>
      <c r="M490" s="849"/>
      <c r="N490" s="832"/>
      <c r="O490" s="832"/>
      <c r="P490" s="849">
        <v>3</v>
      </c>
      <c r="Q490" s="849">
        <v>2187</v>
      </c>
      <c r="R490" s="837"/>
      <c r="S490" s="850">
        <v>729</v>
      </c>
    </row>
    <row r="491" spans="1:19" ht="14.4" customHeight="1" x14ac:dyDescent="0.3">
      <c r="A491" s="831" t="s">
        <v>3305</v>
      </c>
      <c r="B491" s="832" t="s">
        <v>3306</v>
      </c>
      <c r="C491" s="832" t="s">
        <v>610</v>
      </c>
      <c r="D491" s="832" t="s">
        <v>1221</v>
      </c>
      <c r="E491" s="832" t="s">
        <v>3296</v>
      </c>
      <c r="F491" s="832" t="s">
        <v>3297</v>
      </c>
      <c r="G491" s="832" t="s">
        <v>3298</v>
      </c>
      <c r="H491" s="849">
        <v>0.1</v>
      </c>
      <c r="I491" s="849">
        <v>15.1</v>
      </c>
      <c r="J491" s="832">
        <v>1</v>
      </c>
      <c r="K491" s="832">
        <v>151</v>
      </c>
      <c r="L491" s="849"/>
      <c r="M491" s="849"/>
      <c r="N491" s="832"/>
      <c r="O491" s="832"/>
      <c r="P491" s="849"/>
      <c r="Q491" s="849"/>
      <c r="R491" s="837"/>
      <c r="S491" s="850"/>
    </row>
    <row r="492" spans="1:19" ht="14.4" customHeight="1" x14ac:dyDescent="0.3">
      <c r="A492" s="831" t="s">
        <v>3305</v>
      </c>
      <c r="B492" s="832" t="s">
        <v>3306</v>
      </c>
      <c r="C492" s="832" t="s">
        <v>610</v>
      </c>
      <c r="D492" s="832" t="s">
        <v>1221</v>
      </c>
      <c r="E492" s="832" t="s">
        <v>3287</v>
      </c>
      <c r="F492" s="832" t="s">
        <v>3294</v>
      </c>
      <c r="G492" s="832" t="s">
        <v>3295</v>
      </c>
      <c r="H492" s="849">
        <v>1</v>
      </c>
      <c r="I492" s="849">
        <v>86</v>
      </c>
      <c r="J492" s="832">
        <v>1</v>
      </c>
      <c r="K492" s="832">
        <v>86</v>
      </c>
      <c r="L492" s="849"/>
      <c r="M492" s="849"/>
      <c r="N492" s="832"/>
      <c r="O492" s="832"/>
      <c r="P492" s="849"/>
      <c r="Q492" s="849"/>
      <c r="R492" s="837"/>
      <c r="S492" s="850"/>
    </row>
    <row r="493" spans="1:19" ht="14.4" customHeight="1" x14ac:dyDescent="0.3">
      <c r="A493" s="831" t="s">
        <v>3305</v>
      </c>
      <c r="B493" s="832" t="s">
        <v>3306</v>
      </c>
      <c r="C493" s="832" t="s">
        <v>610</v>
      </c>
      <c r="D493" s="832" t="s">
        <v>1221</v>
      </c>
      <c r="E493" s="832" t="s">
        <v>3287</v>
      </c>
      <c r="F493" s="832" t="s">
        <v>3386</v>
      </c>
      <c r="G493" s="832" t="s">
        <v>3387</v>
      </c>
      <c r="H493" s="849">
        <v>1</v>
      </c>
      <c r="I493" s="849">
        <v>722</v>
      </c>
      <c r="J493" s="832">
        <v>1</v>
      </c>
      <c r="K493" s="832">
        <v>722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" customHeight="1" x14ac:dyDescent="0.3">
      <c r="A494" s="831" t="s">
        <v>3305</v>
      </c>
      <c r="B494" s="832" t="s">
        <v>3306</v>
      </c>
      <c r="C494" s="832" t="s">
        <v>610</v>
      </c>
      <c r="D494" s="832" t="s">
        <v>1194</v>
      </c>
      <c r="E494" s="832" t="s">
        <v>3296</v>
      </c>
      <c r="F494" s="832" t="s">
        <v>3297</v>
      </c>
      <c r="G494" s="832" t="s">
        <v>3298</v>
      </c>
      <c r="H494" s="849"/>
      <c r="I494" s="849"/>
      <c r="J494" s="832"/>
      <c r="K494" s="832"/>
      <c r="L494" s="849">
        <v>1.1000000000000001</v>
      </c>
      <c r="M494" s="849">
        <v>76.7</v>
      </c>
      <c r="N494" s="832"/>
      <c r="O494" s="832">
        <v>69.72727272727272</v>
      </c>
      <c r="P494" s="849">
        <v>1.4000000000000001</v>
      </c>
      <c r="Q494" s="849">
        <v>97.61</v>
      </c>
      <c r="R494" s="837"/>
      <c r="S494" s="850">
        <v>69.721428571428561</v>
      </c>
    </row>
    <row r="495" spans="1:19" ht="14.4" customHeight="1" x14ac:dyDescent="0.3">
      <c r="A495" s="831" t="s">
        <v>3305</v>
      </c>
      <c r="B495" s="832" t="s">
        <v>3306</v>
      </c>
      <c r="C495" s="832" t="s">
        <v>610</v>
      </c>
      <c r="D495" s="832" t="s">
        <v>1194</v>
      </c>
      <c r="E495" s="832" t="s">
        <v>3287</v>
      </c>
      <c r="F495" s="832" t="s">
        <v>3384</v>
      </c>
      <c r="G495" s="832" t="s">
        <v>3385</v>
      </c>
      <c r="H495" s="849"/>
      <c r="I495" s="849"/>
      <c r="J495" s="832"/>
      <c r="K495" s="832"/>
      <c r="L495" s="849"/>
      <c r="M495" s="849"/>
      <c r="N495" s="832"/>
      <c r="O495" s="832"/>
      <c r="P495" s="849">
        <v>1</v>
      </c>
      <c r="Q495" s="849">
        <v>1687</v>
      </c>
      <c r="R495" s="837"/>
      <c r="S495" s="850">
        <v>1687</v>
      </c>
    </row>
    <row r="496" spans="1:19" ht="14.4" customHeight="1" x14ac:dyDescent="0.3">
      <c r="A496" s="831" t="s">
        <v>3305</v>
      </c>
      <c r="B496" s="832" t="s">
        <v>3306</v>
      </c>
      <c r="C496" s="832" t="s">
        <v>610</v>
      </c>
      <c r="D496" s="832" t="s">
        <v>1194</v>
      </c>
      <c r="E496" s="832" t="s">
        <v>3287</v>
      </c>
      <c r="F496" s="832" t="s">
        <v>3294</v>
      </c>
      <c r="G496" s="832" t="s">
        <v>3295</v>
      </c>
      <c r="H496" s="849"/>
      <c r="I496" s="849"/>
      <c r="J496" s="832"/>
      <c r="K496" s="832"/>
      <c r="L496" s="849">
        <v>4</v>
      </c>
      <c r="M496" s="849">
        <v>344</v>
      </c>
      <c r="N496" s="832"/>
      <c r="O496" s="832">
        <v>86</v>
      </c>
      <c r="P496" s="849">
        <v>5</v>
      </c>
      <c r="Q496" s="849">
        <v>435</v>
      </c>
      <c r="R496" s="837"/>
      <c r="S496" s="850">
        <v>87</v>
      </c>
    </row>
    <row r="497" spans="1:19" ht="14.4" customHeight="1" x14ac:dyDescent="0.3">
      <c r="A497" s="831" t="s">
        <v>3305</v>
      </c>
      <c r="B497" s="832" t="s">
        <v>3306</v>
      </c>
      <c r="C497" s="832" t="s">
        <v>610</v>
      </c>
      <c r="D497" s="832" t="s">
        <v>1194</v>
      </c>
      <c r="E497" s="832" t="s">
        <v>3287</v>
      </c>
      <c r="F497" s="832" t="s">
        <v>3386</v>
      </c>
      <c r="G497" s="832" t="s">
        <v>3387</v>
      </c>
      <c r="H497" s="849"/>
      <c r="I497" s="849"/>
      <c r="J497" s="832"/>
      <c r="K497" s="832"/>
      <c r="L497" s="849">
        <v>4</v>
      </c>
      <c r="M497" s="849">
        <v>2892</v>
      </c>
      <c r="N497" s="832"/>
      <c r="O497" s="832">
        <v>723</v>
      </c>
      <c r="P497" s="849">
        <v>4</v>
      </c>
      <c r="Q497" s="849">
        <v>2916</v>
      </c>
      <c r="R497" s="837"/>
      <c r="S497" s="850">
        <v>729</v>
      </c>
    </row>
    <row r="498" spans="1:19" ht="14.4" customHeight="1" x14ac:dyDescent="0.3">
      <c r="A498" s="831" t="s">
        <v>3305</v>
      </c>
      <c r="B498" s="832" t="s">
        <v>3306</v>
      </c>
      <c r="C498" s="832" t="s">
        <v>610</v>
      </c>
      <c r="D498" s="832" t="s">
        <v>1194</v>
      </c>
      <c r="E498" s="832" t="s">
        <v>3287</v>
      </c>
      <c r="F498" s="832" t="s">
        <v>3303</v>
      </c>
      <c r="G498" s="832" t="s">
        <v>3304</v>
      </c>
      <c r="H498" s="849"/>
      <c r="I498" s="849"/>
      <c r="J498" s="832"/>
      <c r="K498" s="832"/>
      <c r="L498" s="849"/>
      <c r="M498" s="849"/>
      <c r="N498" s="832"/>
      <c r="O498" s="832"/>
      <c r="P498" s="849">
        <v>1</v>
      </c>
      <c r="Q498" s="849">
        <v>506</v>
      </c>
      <c r="R498" s="837"/>
      <c r="S498" s="850">
        <v>506</v>
      </c>
    </row>
    <row r="499" spans="1:19" ht="14.4" customHeight="1" thickBot="1" x14ac:dyDescent="0.35">
      <c r="A499" s="839" t="s">
        <v>3305</v>
      </c>
      <c r="B499" s="840" t="s">
        <v>3306</v>
      </c>
      <c r="C499" s="840" t="s">
        <v>610</v>
      </c>
      <c r="D499" s="840" t="s">
        <v>1194</v>
      </c>
      <c r="E499" s="840" t="s">
        <v>3287</v>
      </c>
      <c r="F499" s="840" t="s">
        <v>3394</v>
      </c>
      <c r="G499" s="840" t="s">
        <v>3395</v>
      </c>
      <c r="H499" s="851"/>
      <c r="I499" s="851"/>
      <c r="J499" s="840"/>
      <c r="K499" s="840"/>
      <c r="L499" s="851"/>
      <c r="M499" s="851"/>
      <c r="N499" s="840"/>
      <c r="O499" s="840"/>
      <c r="P499" s="851">
        <v>1</v>
      </c>
      <c r="Q499" s="851">
        <v>0</v>
      </c>
      <c r="R499" s="845"/>
      <c r="S499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5878308</v>
      </c>
      <c r="C3" s="344">
        <f t="shared" ref="C3:R3" si="0">SUBTOTAL(9,C6:C1048576)</f>
        <v>14</v>
      </c>
      <c r="D3" s="344">
        <f t="shared" si="0"/>
        <v>6039889.3300000001</v>
      </c>
      <c r="E3" s="344">
        <f t="shared" si="0"/>
        <v>25.784678751962542</v>
      </c>
      <c r="F3" s="344">
        <f t="shared" si="0"/>
        <v>9028586</v>
      </c>
      <c r="G3" s="347">
        <f>IF(D3&lt;&gt;0,F3/D3,"")</f>
        <v>1.4948263960988835</v>
      </c>
      <c r="H3" s="343">
        <f t="shared" si="0"/>
        <v>9458055.2899999991</v>
      </c>
      <c r="I3" s="344">
        <f t="shared" si="0"/>
        <v>1</v>
      </c>
      <c r="J3" s="344">
        <f t="shared" si="0"/>
        <v>9542182.629999999</v>
      </c>
      <c r="K3" s="344">
        <f t="shared" si="0"/>
        <v>1.0088947820054455</v>
      </c>
      <c r="L3" s="344">
        <f t="shared" si="0"/>
        <v>9057594.3899999969</v>
      </c>
      <c r="M3" s="345">
        <f>IF(J3&lt;&gt;0,L3/J3,"")</f>
        <v>0.94921620568479914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" customHeight="1" x14ac:dyDescent="0.3">
      <c r="A6" s="856" t="s">
        <v>3398</v>
      </c>
      <c r="B6" s="887">
        <v>37</v>
      </c>
      <c r="C6" s="825">
        <v>1</v>
      </c>
      <c r="D6" s="887">
        <v>252</v>
      </c>
      <c r="E6" s="825">
        <v>6.8108108108108105</v>
      </c>
      <c r="F6" s="887">
        <v>380</v>
      </c>
      <c r="G6" s="830">
        <v>10.27027027027027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3399</v>
      </c>
      <c r="B7" s="889">
        <v>251</v>
      </c>
      <c r="C7" s="832">
        <v>1</v>
      </c>
      <c r="D7" s="889">
        <v>1303</v>
      </c>
      <c r="E7" s="832">
        <v>5.191235059760956</v>
      </c>
      <c r="F7" s="889">
        <v>1700</v>
      </c>
      <c r="G7" s="837">
        <v>6.7729083665338647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3400</v>
      </c>
      <c r="B8" s="889">
        <v>2670</v>
      </c>
      <c r="C8" s="832">
        <v>1</v>
      </c>
      <c r="D8" s="889">
        <v>1759.33</v>
      </c>
      <c r="E8" s="832">
        <v>0.65892509363295881</v>
      </c>
      <c r="F8" s="889">
        <v>1392</v>
      </c>
      <c r="G8" s="837">
        <v>0.52134831460674158</v>
      </c>
      <c r="H8" s="889"/>
      <c r="I8" s="832"/>
      <c r="J8" s="889"/>
      <c r="K8" s="832"/>
      <c r="L8" s="889">
        <v>3.48</v>
      </c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3401</v>
      </c>
      <c r="B9" s="889">
        <v>37</v>
      </c>
      <c r="C9" s="832">
        <v>1</v>
      </c>
      <c r="D9" s="889"/>
      <c r="E9" s="832"/>
      <c r="F9" s="889">
        <v>126</v>
      </c>
      <c r="G9" s="837">
        <v>3.4054054054054053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3402</v>
      </c>
      <c r="B10" s="889"/>
      <c r="C10" s="832"/>
      <c r="D10" s="889">
        <v>502</v>
      </c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3403</v>
      </c>
      <c r="B11" s="889">
        <v>251</v>
      </c>
      <c r="C11" s="832">
        <v>1</v>
      </c>
      <c r="D11" s="889"/>
      <c r="E11" s="832"/>
      <c r="F11" s="889">
        <v>164</v>
      </c>
      <c r="G11" s="837">
        <v>0.65338645418326691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3404</v>
      </c>
      <c r="B12" s="889"/>
      <c r="C12" s="832"/>
      <c r="D12" s="889">
        <v>910</v>
      </c>
      <c r="E12" s="832"/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3405</v>
      </c>
      <c r="B13" s="889">
        <v>1385</v>
      </c>
      <c r="C13" s="832">
        <v>1</v>
      </c>
      <c r="D13" s="889">
        <v>5315</v>
      </c>
      <c r="E13" s="832">
        <v>3.8375451263537905</v>
      </c>
      <c r="F13" s="889">
        <v>2400</v>
      </c>
      <c r="G13" s="837">
        <v>1.7328519855595668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1176</v>
      </c>
      <c r="B14" s="889">
        <v>5867619</v>
      </c>
      <c r="C14" s="832">
        <v>1</v>
      </c>
      <c r="D14" s="889">
        <v>6023748</v>
      </c>
      <c r="E14" s="832">
        <v>1.026608578368841</v>
      </c>
      <c r="F14" s="889">
        <v>9016895</v>
      </c>
      <c r="G14" s="837">
        <v>1.5367212833689441</v>
      </c>
      <c r="H14" s="889">
        <v>9458055.2899999991</v>
      </c>
      <c r="I14" s="832">
        <v>1</v>
      </c>
      <c r="J14" s="889">
        <v>9542182.629999999</v>
      </c>
      <c r="K14" s="832">
        <v>1.0088947820054455</v>
      </c>
      <c r="L14" s="889">
        <v>9057590.9099999964</v>
      </c>
      <c r="M14" s="837">
        <v>0.95765890897006978</v>
      </c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3406</v>
      </c>
      <c r="B15" s="889"/>
      <c r="C15" s="832"/>
      <c r="D15" s="889">
        <v>416</v>
      </c>
      <c r="E15" s="832"/>
      <c r="F15" s="889"/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3407</v>
      </c>
      <c r="B16" s="889">
        <v>251</v>
      </c>
      <c r="C16" s="832">
        <v>1</v>
      </c>
      <c r="D16" s="889"/>
      <c r="E16" s="832"/>
      <c r="F16" s="889"/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3408</v>
      </c>
      <c r="B17" s="889"/>
      <c r="C17" s="832"/>
      <c r="D17" s="889">
        <v>252</v>
      </c>
      <c r="E17" s="832"/>
      <c r="F17" s="889">
        <v>508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3409</v>
      </c>
      <c r="B18" s="889">
        <v>2506</v>
      </c>
      <c r="C18" s="832">
        <v>1</v>
      </c>
      <c r="D18" s="889">
        <v>1849</v>
      </c>
      <c r="E18" s="832">
        <v>0.73782920989624901</v>
      </c>
      <c r="F18" s="889">
        <v>1060</v>
      </c>
      <c r="G18" s="837">
        <v>0.4229848363926576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3410</v>
      </c>
      <c r="B19" s="889"/>
      <c r="C19" s="832"/>
      <c r="D19" s="889"/>
      <c r="E19" s="832"/>
      <c r="F19" s="889">
        <v>506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3411</v>
      </c>
      <c r="B20" s="889">
        <v>126</v>
      </c>
      <c r="C20" s="832">
        <v>1</v>
      </c>
      <c r="D20" s="889">
        <v>633</v>
      </c>
      <c r="E20" s="832">
        <v>5.0238095238095237</v>
      </c>
      <c r="F20" s="889">
        <v>506</v>
      </c>
      <c r="G20" s="837">
        <v>4.0158730158730158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3412</v>
      </c>
      <c r="B21" s="889">
        <v>377</v>
      </c>
      <c r="C21" s="832">
        <v>1</v>
      </c>
      <c r="D21" s="889">
        <v>379</v>
      </c>
      <c r="E21" s="832">
        <v>1.0053050397877985</v>
      </c>
      <c r="F21" s="889"/>
      <c r="G21" s="837"/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3413</v>
      </c>
      <c r="B22" s="889"/>
      <c r="C22" s="832"/>
      <c r="D22" s="889">
        <v>381</v>
      </c>
      <c r="E22" s="832"/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3414</v>
      </c>
      <c r="B23" s="889">
        <v>1168</v>
      </c>
      <c r="C23" s="832">
        <v>1</v>
      </c>
      <c r="D23" s="889">
        <v>762</v>
      </c>
      <c r="E23" s="832">
        <v>0.6523972602739726</v>
      </c>
      <c r="F23" s="889">
        <v>1010</v>
      </c>
      <c r="G23" s="837">
        <v>0.86472602739726023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3415</v>
      </c>
      <c r="B24" s="889">
        <v>751</v>
      </c>
      <c r="C24" s="832">
        <v>1</v>
      </c>
      <c r="D24" s="889">
        <v>631</v>
      </c>
      <c r="E24" s="832">
        <v>0.84021304926764317</v>
      </c>
      <c r="F24" s="889">
        <v>1177</v>
      </c>
      <c r="G24" s="837">
        <v>1.5672436750998668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3416</v>
      </c>
      <c r="B25" s="889"/>
      <c r="C25" s="832"/>
      <c r="D25" s="889">
        <v>289</v>
      </c>
      <c r="E25" s="832"/>
      <c r="F25" s="889">
        <v>762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3417</v>
      </c>
      <c r="B26" s="889">
        <v>879</v>
      </c>
      <c r="C26" s="832">
        <v>1</v>
      </c>
      <c r="D26" s="889"/>
      <c r="E26" s="832"/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thickBot="1" x14ac:dyDescent="0.35">
      <c r="A27" s="893" t="s">
        <v>3418</v>
      </c>
      <c r="B27" s="891"/>
      <c r="C27" s="840"/>
      <c r="D27" s="891">
        <v>508</v>
      </c>
      <c r="E27" s="840"/>
      <c r="F27" s="891"/>
      <c r="G27" s="845"/>
      <c r="H27" s="891"/>
      <c r="I27" s="840"/>
      <c r="J27" s="891"/>
      <c r="K27" s="840"/>
      <c r="L27" s="891"/>
      <c r="M27" s="845"/>
      <c r="N27" s="891"/>
      <c r="O27" s="840"/>
      <c r="P27" s="891"/>
      <c r="Q27" s="840"/>
      <c r="R27" s="891"/>
      <c r="S2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3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4173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5956.6000000000013</v>
      </c>
      <c r="G3" s="208">
        <f t="shared" si="0"/>
        <v>15336363.289999999</v>
      </c>
      <c r="H3" s="208"/>
      <c r="I3" s="208"/>
      <c r="J3" s="208">
        <f t="shared" si="0"/>
        <v>6444.0000000000009</v>
      </c>
      <c r="K3" s="208">
        <f t="shared" si="0"/>
        <v>15582071.959999997</v>
      </c>
      <c r="L3" s="208"/>
      <c r="M3" s="208"/>
      <c r="N3" s="208">
        <f t="shared" si="0"/>
        <v>6584.0499999999993</v>
      </c>
      <c r="O3" s="208">
        <f t="shared" si="0"/>
        <v>18086180.389999997</v>
      </c>
      <c r="P3" s="79">
        <f>IF(K3=0,0,O3/K3)</f>
        <v>1.1607044580738799</v>
      </c>
      <c r="Q3" s="209">
        <f>IF(N3=0,0,O3/N3)</f>
        <v>2746.9688702242538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3419</v>
      </c>
      <c r="B6" s="825" t="s">
        <v>3306</v>
      </c>
      <c r="C6" s="825" t="s">
        <v>3287</v>
      </c>
      <c r="D6" s="825" t="s">
        <v>3322</v>
      </c>
      <c r="E6" s="825" t="s">
        <v>3323</v>
      </c>
      <c r="F6" s="225">
        <v>1</v>
      </c>
      <c r="G6" s="225">
        <v>37</v>
      </c>
      <c r="H6" s="225">
        <v>1</v>
      </c>
      <c r="I6" s="225">
        <v>37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3419</v>
      </c>
      <c r="B7" s="832" t="s">
        <v>3306</v>
      </c>
      <c r="C7" s="832" t="s">
        <v>3287</v>
      </c>
      <c r="D7" s="832" t="s">
        <v>3290</v>
      </c>
      <c r="E7" s="832" t="s">
        <v>3291</v>
      </c>
      <c r="F7" s="849"/>
      <c r="G7" s="849"/>
      <c r="H7" s="849"/>
      <c r="I7" s="849"/>
      <c r="J7" s="849">
        <v>1</v>
      </c>
      <c r="K7" s="849">
        <v>252</v>
      </c>
      <c r="L7" s="849"/>
      <c r="M7" s="849">
        <v>252</v>
      </c>
      <c r="N7" s="849">
        <v>1</v>
      </c>
      <c r="O7" s="849">
        <v>254</v>
      </c>
      <c r="P7" s="837"/>
      <c r="Q7" s="850">
        <v>254</v>
      </c>
    </row>
    <row r="8" spans="1:17" ht="14.4" customHeight="1" x14ac:dyDescent="0.3">
      <c r="A8" s="831" t="s">
        <v>3419</v>
      </c>
      <c r="B8" s="832" t="s">
        <v>3306</v>
      </c>
      <c r="C8" s="832" t="s">
        <v>3287</v>
      </c>
      <c r="D8" s="832" t="s">
        <v>3336</v>
      </c>
      <c r="E8" s="832" t="s">
        <v>3337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126</v>
      </c>
      <c r="P8" s="837"/>
      <c r="Q8" s="850">
        <v>126</v>
      </c>
    </row>
    <row r="9" spans="1:17" ht="14.4" customHeight="1" x14ac:dyDescent="0.3">
      <c r="A9" s="831" t="s">
        <v>3420</v>
      </c>
      <c r="B9" s="832" t="s">
        <v>3306</v>
      </c>
      <c r="C9" s="832" t="s">
        <v>3287</v>
      </c>
      <c r="D9" s="832" t="s">
        <v>3322</v>
      </c>
      <c r="E9" s="832" t="s">
        <v>3323</v>
      </c>
      <c r="F9" s="849"/>
      <c r="G9" s="849"/>
      <c r="H9" s="849"/>
      <c r="I9" s="849"/>
      <c r="J9" s="849">
        <v>1</v>
      </c>
      <c r="K9" s="849">
        <v>37</v>
      </c>
      <c r="L9" s="849"/>
      <c r="M9" s="849">
        <v>37</v>
      </c>
      <c r="N9" s="849"/>
      <c r="O9" s="849"/>
      <c r="P9" s="837"/>
      <c r="Q9" s="850"/>
    </row>
    <row r="10" spans="1:17" ht="14.4" customHeight="1" x14ac:dyDescent="0.3">
      <c r="A10" s="831" t="s">
        <v>3420</v>
      </c>
      <c r="B10" s="832" t="s">
        <v>3306</v>
      </c>
      <c r="C10" s="832" t="s">
        <v>3287</v>
      </c>
      <c r="D10" s="832" t="s">
        <v>3334</v>
      </c>
      <c r="E10" s="832" t="s">
        <v>3335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436</v>
      </c>
      <c r="P10" s="837"/>
      <c r="Q10" s="850">
        <v>436</v>
      </c>
    </row>
    <row r="11" spans="1:17" ht="14.4" customHeight="1" x14ac:dyDescent="0.3">
      <c r="A11" s="831" t="s">
        <v>3420</v>
      </c>
      <c r="B11" s="832" t="s">
        <v>3306</v>
      </c>
      <c r="C11" s="832" t="s">
        <v>3287</v>
      </c>
      <c r="D11" s="832" t="s">
        <v>3290</v>
      </c>
      <c r="E11" s="832" t="s">
        <v>3291</v>
      </c>
      <c r="F11" s="849">
        <v>1</v>
      </c>
      <c r="G11" s="849">
        <v>251</v>
      </c>
      <c r="H11" s="849">
        <v>1</v>
      </c>
      <c r="I11" s="849">
        <v>251</v>
      </c>
      <c r="J11" s="849"/>
      <c r="K11" s="849"/>
      <c r="L11" s="849"/>
      <c r="M11" s="849"/>
      <c r="N11" s="849">
        <v>2</v>
      </c>
      <c r="O11" s="849">
        <v>508</v>
      </c>
      <c r="P11" s="837">
        <v>2.0239043824701195</v>
      </c>
      <c r="Q11" s="850">
        <v>254</v>
      </c>
    </row>
    <row r="12" spans="1:17" ht="14.4" customHeight="1" x14ac:dyDescent="0.3">
      <c r="A12" s="831" t="s">
        <v>3420</v>
      </c>
      <c r="B12" s="832" t="s">
        <v>3306</v>
      </c>
      <c r="C12" s="832" t="s">
        <v>3287</v>
      </c>
      <c r="D12" s="832" t="s">
        <v>3336</v>
      </c>
      <c r="E12" s="832" t="s">
        <v>3337</v>
      </c>
      <c r="F12" s="849"/>
      <c r="G12" s="849"/>
      <c r="H12" s="849"/>
      <c r="I12" s="849"/>
      <c r="J12" s="849">
        <v>8</v>
      </c>
      <c r="K12" s="849">
        <v>1016</v>
      </c>
      <c r="L12" s="849"/>
      <c r="M12" s="849">
        <v>127</v>
      </c>
      <c r="N12" s="849">
        <v>2</v>
      </c>
      <c r="O12" s="849">
        <v>252</v>
      </c>
      <c r="P12" s="837"/>
      <c r="Q12" s="850">
        <v>126</v>
      </c>
    </row>
    <row r="13" spans="1:17" ht="14.4" customHeight="1" x14ac:dyDescent="0.3">
      <c r="A13" s="831" t="s">
        <v>3420</v>
      </c>
      <c r="B13" s="832" t="s">
        <v>3306</v>
      </c>
      <c r="C13" s="832" t="s">
        <v>3287</v>
      </c>
      <c r="D13" s="832" t="s">
        <v>3292</v>
      </c>
      <c r="E13" s="832" t="s">
        <v>3293</v>
      </c>
      <c r="F13" s="849"/>
      <c r="G13" s="849"/>
      <c r="H13" s="849"/>
      <c r="I13" s="849"/>
      <c r="J13" s="849">
        <v>1</v>
      </c>
      <c r="K13" s="849">
        <v>164</v>
      </c>
      <c r="L13" s="849"/>
      <c r="M13" s="849">
        <v>164</v>
      </c>
      <c r="N13" s="849">
        <v>2</v>
      </c>
      <c r="O13" s="849">
        <v>330</v>
      </c>
      <c r="P13" s="837"/>
      <c r="Q13" s="850">
        <v>165</v>
      </c>
    </row>
    <row r="14" spans="1:17" ht="14.4" customHeight="1" x14ac:dyDescent="0.3">
      <c r="A14" s="831" t="s">
        <v>3420</v>
      </c>
      <c r="B14" s="832" t="s">
        <v>3306</v>
      </c>
      <c r="C14" s="832" t="s">
        <v>3287</v>
      </c>
      <c r="D14" s="832" t="s">
        <v>3294</v>
      </c>
      <c r="E14" s="832" t="s">
        <v>3295</v>
      </c>
      <c r="F14" s="849"/>
      <c r="G14" s="849"/>
      <c r="H14" s="849"/>
      <c r="I14" s="849"/>
      <c r="J14" s="849">
        <v>1</v>
      </c>
      <c r="K14" s="849">
        <v>86</v>
      </c>
      <c r="L14" s="849"/>
      <c r="M14" s="849">
        <v>86</v>
      </c>
      <c r="N14" s="849">
        <v>2</v>
      </c>
      <c r="O14" s="849">
        <v>174</v>
      </c>
      <c r="P14" s="837"/>
      <c r="Q14" s="850">
        <v>87</v>
      </c>
    </row>
    <row r="15" spans="1:17" ht="14.4" customHeight="1" x14ac:dyDescent="0.3">
      <c r="A15" s="831" t="s">
        <v>3421</v>
      </c>
      <c r="B15" s="832" t="s">
        <v>3306</v>
      </c>
      <c r="C15" s="832" t="s">
        <v>3296</v>
      </c>
      <c r="D15" s="832" t="s">
        <v>3297</v>
      </c>
      <c r="E15" s="832" t="s">
        <v>3298</v>
      </c>
      <c r="F15" s="849"/>
      <c r="G15" s="849"/>
      <c r="H15" s="849"/>
      <c r="I15" s="849"/>
      <c r="J15" s="849"/>
      <c r="K15" s="849"/>
      <c r="L15" s="849"/>
      <c r="M15" s="849"/>
      <c r="N15" s="849">
        <v>0.05</v>
      </c>
      <c r="O15" s="849">
        <v>3.48</v>
      </c>
      <c r="P15" s="837"/>
      <c r="Q15" s="850">
        <v>69.599999999999994</v>
      </c>
    </row>
    <row r="16" spans="1:17" ht="14.4" customHeight="1" x14ac:dyDescent="0.3">
      <c r="A16" s="831" t="s">
        <v>3421</v>
      </c>
      <c r="B16" s="832" t="s">
        <v>3306</v>
      </c>
      <c r="C16" s="832" t="s">
        <v>3287</v>
      </c>
      <c r="D16" s="832" t="s">
        <v>3322</v>
      </c>
      <c r="E16" s="832" t="s">
        <v>3323</v>
      </c>
      <c r="F16" s="849">
        <v>1</v>
      </c>
      <c r="G16" s="849">
        <v>37</v>
      </c>
      <c r="H16" s="849">
        <v>1</v>
      </c>
      <c r="I16" s="849">
        <v>37</v>
      </c>
      <c r="J16" s="849">
        <v>1</v>
      </c>
      <c r="K16" s="849">
        <v>37</v>
      </c>
      <c r="L16" s="849">
        <v>1</v>
      </c>
      <c r="M16" s="849">
        <v>37</v>
      </c>
      <c r="N16" s="849"/>
      <c r="O16" s="849"/>
      <c r="P16" s="837"/>
      <c r="Q16" s="850"/>
    </row>
    <row r="17" spans="1:17" ht="14.4" customHeight="1" x14ac:dyDescent="0.3">
      <c r="A17" s="831" t="s">
        <v>3421</v>
      </c>
      <c r="B17" s="832" t="s">
        <v>3306</v>
      </c>
      <c r="C17" s="832" t="s">
        <v>3287</v>
      </c>
      <c r="D17" s="832" t="s">
        <v>3290</v>
      </c>
      <c r="E17" s="832" t="s">
        <v>3291</v>
      </c>
      <c r="F17" s="849">
        <v>4</v>
      </c>
      <c r="G17" s="849">
        <v>1004</v>
      </c>
      <c r="H17" s="849">
        <v>1</v>
      </c>
      <c r="I17" s="849">
        <v>251</v>
      </c>
      <c r="J17" s="849">
        <v>4</v>
      </c>
      <c r="K17" s="849">
        <v>1008</v>
      </c>
      <c r="L17" s="849">
        <v>1.0039840637450199</v>
      </c>
      <c r="M17" s="849">
        <v>252</v>
      </c>
      <c r="N17" s="849">
        <v>3</v>
      </c>
      <c r="O17" s="849">
        <v>762</v>
      </c>
      <c r="P17" s="837">
        <v>0.75896414342629481</v>
      </c>
      <c r="Q17" s="850">
        <v>254</v>
      </c>
    </row>
    <row r="18" spans="1:17" ht="14.4" customHeight="1" x14ac:dyDescent="0.3">
      <c r="A18" s="831" t="s">
        <v>3421</v>
      </c>
      <c r="B18" s="832" t="s">
        <v>3306</v>
      </c>
      <c r="C18" s="832" t="s">
        <v>3287</v>
      </c>
      <c r="D18" s="832" t="s">
        <v>3336</v>
      </c>
      <c r="E18" s="832" t="s">
        <v>3337</v>
      </c>
      <c r="F18" s="849">
        <v>7</v>
      </c>
      <c r="G18" s="849">
        <v>882</v>
      </c>
      <c r="H18" s="849">
        <v>1</v>
      </c>
      <c r="I18" s="849">
        <v>126</v>
      </c>
      <c r="J18" s="849">
        <v>4</v>
      </c>
      <c r="K18" s="849">
        <v>508</v>
      </c>
      <c r="L18" s="849">
        <v>0.57596371882086173</v>
      </c>
      <c r="M18" s="849">
        <v>127</v>
      </c>
      <c r="N18" s="849">
        <v>3</v>
      </c>
      <c r="O18" s="849">
        <v>378</v>
      </c>
      <c r="P18" s="837">
        <v>0.42857142857142855</v>
      </c>
      <c r="Q18" s="850">
        <v>126</v>
      </c>
    </row>
    <row r="19" spans="1:17" ht="14.4" customHeight="1" x14ac:dyDescent="0.3">
      <c r="A19" s="831" t="s">
        <v>3421</v>
      </c>
      <c r="B19" s="832" t="s">
        <v>3306</v>
      </c>
      <c r="C19" s="832" t="s">
        <v>3287</v>
      </c>
      <c r="D19" s="832" t="s">
        <v>3292</v>
      </c>
      <c r="E19" s="832" t="s">
        <v>3293</v>
      </c>
      <c r="F19" s="849">
        <v>3</v>
      </c>
      <c r="G19" s="849">
        <v>489</v>
      </c>
      <c r="H19" s="849">
        <v>1</v>
      </c>
      <c r="I19" s="849">
        <v>163</v>
      </c>
      <c r="J19" s="849"/>
      <c r="K19" s="849"/>
      <c r="L19" s="849"/>
      <c r="M19" s="849"/>
      <c r="N19" s="849">
        <v>1</v>
      </c>
      <c r="O19" s="849">
        <v>165</v>
      </c>
      <c r="P19" s="837">
        <v>0.33742331288343558</v>
      </c>
      <c r="Q19" s="850">
        <v>165</v>
      </c>
    </row>
    <row r="20" spans="1:17" ht="14.4" customHeight="1" x14ac:dyDescent="0.3">
      <c r="A20" s="831" t="s">
        <v>3421</v>
      </c>
      <c r="B20" s="832" t="s">
        <v>3306</v>
      </c>
      <c r="C20" s="832" t="s">
        <v>3287</v>
      </c>
      <c r="D20" s="832" t="s">
        <v>3340</v>
      </c>
      <c r="E20" s="832" t="s">
        <v>3341</v>
      </c>
      <c r="F20" s="849"/>
      <c r="G20" s="849"/>
      <c r="H20" s="849"/>
      <c r="I20" s="849"/>
      <c r="J20" s="849">
        <v>1</v>
      </c>
      <c r="K20" s="849">
        <v>33.33</v>
      </c>
      <c r="L20" s="849"/>
      <c r="M20" s="849">
        <v>33.33</v>
      </c>
      <c r="N20" s="849"/>
      <c r="O20" s="849"/>
      <c r="P20" s="837"/>
      <c r="Q20" s="850"/>
    </row>
    <row r="21" spans="1:17" ht="14.4" customHeight="1" x14ac:dyDescent="0.3">
      <c r="A21" s="831" t="s">
        <v>3421</v>
      </c>
      <c r="B21" s="832" t="s">
        <v>3306</v>
      </c>
      <c r="C21" s="832" t="s">
        <v>3287</v>
      </c>
      <c r="D21" s="832" t="s">
        <v>3294</v>
      </c>
      <c r="E21" s="832" t="s">
        <v>3295</v>
      </c>
      <c r="F21" s="849">
        <v>3</v>
      </c>
      <c r="G21" s="849">
        <v>258</v>
      </c>
      <c r="H21" s="849">
        <v>1</v>
      </c>
      <c r="I21" s="849">
        <v>86</v>
      </c>
      <c r="J21" s="849">
        <v>1</v>
      </c>
      <c r="K21" s="849">
        <v>86</v>
      </c>
      <c r="L21" s="849">
        <v>0.33333333333333331</v>
      </c>
      <c r="M21" s="849">
        <v>86</v>
      </c>
      <c r="N21" s="849">
        <v>1</v>
      </c>
      <c r="O21" s="849">
        <v>87</v>
      </c>
      <c r="P21" s="837">
        <v>0.33720930232558138</v>
      </c>
      <c r="Q21" s="850">
        <v>87</v>
      </c>
    </row>
    <row r="22" spans="1:17" ht="14.4" customHeight="1" x14ac:dyDescent="0.3">
      <c r="A22" s="831" t="s">
        <v>3421</v>
      </c>
      <c r="B22" s="832" t="s">
        <v>3306</v>
      </c>
      <c r="C22" s="832" t="s">
        <v>3287</v>
      </c>
      <c r="D22" s="832" t="s">
        <v>3380</v>
      </c>
      <c r="E22" s="832" t="s">
        <v>3381</v>
      </c>
      <c r="F22" s="849"/>
      <c r="G22" s="849"/>
      <c r="H22" s="849"/>
      <c r="I22" s="849"/>
      <c r="J22" s="849">
        <v>1</v>
      </c>
      <c r="K22" s="849">
        <v>87</v>
      </c>
      <c r="L22" s="849"/>
      <c r="M22" s="849">
        <v>87</v>
      </c>
      <c r="N22" s="849"/>
      <c r="O22" s="849"/>
      <c r="P22" s="837"/>
      <c r="Q22" s="850"/>
    </row>
    <row r="23" spans="1:17" ht="14.4" customHeight="1" x14ac:dyDescent="0.3">
      <c r="A23" s="831" t="s">
        <v>3422</v>
      </c>
      <c r="B23" s="832" t="s">
        <v>3306</v>
      </c>
      <c r="C23" s="832" t="s">
        <v>3287</v>
      </c>
      <c r="D23" s="832" t="s">
        <v>3322</v>
      </c>
      <c r="E23" s="832" t="s">
        <v>3323</v>
      </c>
      <c r="F23" s="849">
        <v>1</v>
      </c>
      <c r="G23" s="849">
        <v>37</v>
      </c>
      <c r="H23" s="849">
        <v>1</v>
      </c>
      <c r="I23" s="849">
        <v>37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3422</v>
      </c>
      <c r="B24" s="832" t="s">
        <v>3306</v>
      </c>
      <c r="C24" s="832" t="s">
        <v>3287</v>
      </c>
      <c r="D24" s="832" t="s">
        <v>3336</v>
      </c>
      <c r="E24" s="832" t="s">
        <v>3337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126</v>
      </c>
      <c r="P24" s="837"/>
      <c r="Q24" s="850">
        <v>126</v>
      </c>
    </row>
    <row r="25" spans="1:17" ht="14.4" customHeight="1" x14ac:dyDescent="0.3">
      <c r="A25" s="831" t="s">
        <v>3305</v>
      </c>
      <c r="B25" s="832" t="s">
        <v>3306</v>
      </c>
      <c r="C25" s="832" t="s">
        <v>3287</v>
      </c>
      <c r="D25" s="832" t="s">
        <v>3290</v>
      </c>
      <c r="E25" s="832" t="s">
        <v>3291</v>
      </c>
      <c r="F25" s="849"/>
      <c r="G25" s="849"/>
      <c r="H25" s="849"/>
      <c r="I25" s="849"/>
      <c r="J25" s="849">
        <v>1</v>
      </c>
      <c r="K25" s="849">
        <v>252</v>
      </c>
      <c r="L25" s="849"/>
      <c r="M25" s="849">
        <v>252</v>
      </c>
      <c r="N25" s="849"/>
      <c r="O25" s="849"/>
      <c r="P25" s="837"/>
      <c r="Q25" s="850"/>
    </row>
    <row r="26" spans="1:17" ht="14.4" customHeight="1" x14ac:dyDescent="0.3">
      <c r="A26" s="831" t="s">
        <v>3305</v>
      </c>
      <c r="B26" s="832" t="s">
        <v>3306</v>
      </c>
      <c r="C26" s="832" t="s">
        <v>3287</v>
      </c>
      <c r="D26" s="832" t="s">
        <v>3292</v>
      </c>
      <c r="E26" s="832" t="s">
        <v>3293</v>
      </c>
      <c r="F26" s="849"/>
      <c r="G26" s="849"/>
      <c r="H26" s="849"/>
      <c r="I26" s="849"/>
      <c r="J26" s="849">
        <v>1</v>
      </c>
      <c r="K26" s="849">
        <v>164</v>
      </c>
      <c r="L26" s="849"/>
      <c r="M26" s="849">
        <v>164</v>
      </c>
      <c r="N26" s="849"/>
      <c r="O26" s="849"/>
      <c r="P26" s="837"/>
      <c r="Q26" s="850"/>
    </row>
    <row r="27" spans="1:17" ht="14.4" customHeight="1" x14ac:dyDescent="0.3">
      <c r="A27" s="831" t="s">
        <v>3305</v>
      </c>
      <c r="B27" s="832" t="s">
        <v>3306</v>
      </c>
      <c r="C27" s="832" t="s">
        <v>3287</v>
      </c>
      <c r="D27" s="832" t="s">
        <v>3294</v>
      </c>
      <c r="E27" s="832" t="s">
        <v>3295</v>
      </c>
      <c r="F27" s="849"/>
      <c r="G27" s="849"/>
      <c r="H27" s="849"/>
      <c r="I27" s="849"/>
      <c r="J27" s="849">
        <v>1</v>
      </c>
      <c r="K27" s="849">
        <v>86</v>
      </c>
      <c r="L27" s="849"/>
      <c r="M27" s="849">
        <v>86</v>
      </c>
      <c r="N27" s="849"/>
      <c r="O27" s="849"/>
      <c r="P27" s="837"/>
      <c r="Q27" s="850"/>
    </row>
    <row r="28" spans="1:17" ht="14.4" customHeight="1" x14ac:dyDescent="0.3">
      <c r="A28" s="831" t="s">
        <v>3423</v>
      </c>
      <c r="B28" s="832" t="s">
        <v>3306</v>
      </c>
      <c r="C28" s="832" t="s">
        <v>3287</v>
      </c>
      <c r="D28" s="832" t="s">
        <v>3322</v>
      </c>
      <c r="E28" s="832" t="s">
        <v>3323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38</v>
      </c>
      <c r="P28" s="837"/>
      <c r="Q28" s="850">
        <v>38</v>
      </c>
    </row>
    <row r="29" spans="1:17" ht="14.4" customHeight="1" x14ac:dyDescent="0.3">
      <c r="A29" s="831" t="s">
        <v>3423</v>
      </c>
      <c r="B29" s="832" t="s">
        <v>3306</v>
      </c>
      <c r="C29" s="832" t="s">
        <v>3287</v>
      </c>
      <c r="D29" s="832" t="s">
        <v>3290</v>
      </c>
      <c r="E29" s="832" t="s">
        <v>3291</v>
      </c>
      <c r="F29" s="849">
        <v>1</v>
      </c>
      <c r="G29" s="849">
        <v>251</v>
      </c>
      <c r="H29" s="849">
        <v>1</v>
      </c>
      <c r="I29" s="849">
        <v>251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3423</v>
      </c>
      <c r="B30" s="832" t="s">
        <v>3306</v>
      </c>
      <c r="C30" s="832" t="s">
        <v>3287</v>
      </c>
      <c r="D30" s="832" t="s">
        <v>3336</v>
      </c>
      <c r="E30" s="832" t="s">
        <v>3337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126</v>
      </c>
      <c r="P30" s="837"/>
      <c r="Q30" s="850">
        <v>126</v>
      </c>
    </row>
    <row r="31" spans="1:17" ht="14.4" customHeight="1" x14ac:dyDescent="0.3">
      <c r="A31" s="831" t="s">
        <v>3424</v>
      </c>
      <c r="B31" s="832" t="s">
        <v>3306</v>
      </c>
      <c r="C31" s="832" t="s">
        <v>3287</v>
      </c>
      <c r="D31" s="832" t="s">
        <v>3290</v>
      </c>
      <c r="E31" s="832" t="s">
        <v>3291</v>
      </c>
      <c r="F31" s="849"/>
      <c r="G31" s="849"/>
      <c r="H31" s="849"/>
      <c r="I31" s="849"/>
      <c r="J31" s="849">
        <v>1</v>
      </c>
      <c r="K31" s="849">
        <v>252</v>
      </c>
      <c r="L31" s="849"/>
      <c r="M31" s="849">
        <v>252</v>
      </c>
      <c r="N31" s="849"/>
      <c r="O31" s="849"/>
      <c r="P31" s="837"/>
      <c r="Q31" s="850"/>
    </row>
    <row r="32" spans="1:17" ht="14.4" customHeight="1" x14ac:dyDescent="0.3">
      <c r="A32" s="831" t="s">
        <v>3424</v>
      </c>
      <c r="B32" s="832" t="s">
        <v>3306</v>
      </c>
      <c r="C32" s="832" t="s">
        <v>3287</v>
      </c>
      <c r="D32" s="832" t="s">
        <v>3336</v>
      </c>
      <c r="E32" s="832" t="s">
        <v>3337</v>
      </c>
      <c r="F32" s="849"/>
      <c r="G32" s="849"/>
      <c r="H32" s="849"/>
      <c r="I32" s="849"/>
      <c r="J32" s="849">
        <v>1</v>
      </c>
      <c r="K32" s="849">
        <v>127</v>
      </c>
      <c r="L32" s="849"/>
      <c r="M32" s="849">
        <v>127</v>
      </c>
      <c r="N32" s="849"/>
      <c r="O32" s="849"/>
      <c r="P32" s="837"/>
      <c r="Q32" s="850"/>
    </row>
    <row r="33" spans="1:17" ht="14.4" customHeight="1" x14ac:dyDescent="0.3">
      <c r="A33" s="831" t="s">
        <v>3424</v>
      </c>
      <c r="B33" s="832" t="s">
        <v>3306</v>
      </c>
      <c r="C33" s="832" t="s">
        <v>3287</v>
      </c>
      <c r="D33" s="832" t="s">
        <v>3338</v>
      </c>
      <c r="E33" s="832" t="s">
        <v>3339</v>
      </c>
      <c r="F33" s="849"/>
      <c r="G33" s="849"/>
      <c r="H33" s="849"/>
      <c r="I33" s="849"/>
      <c r="J33" s="849">
        <v>1</v>
      </c>
      <c r="K33" s="849">
        <v>531</v>
      </c>
      <c r="L33" s="849"/>
      <c r="M33" s="849">
        <v>531</v>
      </c>
      <c r="N33" s="849"/>
      <c r="O33" s="849"/>
      <c r="P33" s="837"/>
      <c r="Q33" s="850"/>
    </row>
    <row r="34" spans="1:17" ht="14.4" customHeight="1" x14ac:dyDescent="0.3">
      <c r="A34" s="831" t="s">
        <v>3425</v>
      </c>
      <c r="B34" s="832" t="s">
        <v>3306</v>
      </c>
      <c r="C34" s="832" t="s">
        <v>3287</v>
      </c>
      <c r="D34" s="832" t="s">
        <v>3290</v>
      </c>
      <c r="E34" s="832" t="s">
        <v>3291</v>
      </c>
      <c r="F34" s="849">
        <v>1</v>
      </c>
      <c r="G34" s="849">
        <v>251</v>
      </c>
      <c r="H34" s="849">
        <v>1</v>
      </c>
      <c r="I34" s="849">
        <v>251</v>
      </c>
      <c r="J34" s="849">
        <v>1</v>
      </c>
      <c r="K34" s="849">
        <v>252</v>
      </c>
      <c r="L34" s="849">
        <v>1.0039840637450199</v>
      </c>
      <c r="M34" s="849">
        <v>252</v>
      </c>
      <c r="N34" s="849">
        <v>3</v>
      </c>
      <c r="O34" s="849">
        <v>762</v>
      </c>
      <c r="P34" s="837">
        <v>3.0358565737051793</v>
      </c>
      <c r="Q34" s="850">
        <v>254</v>
      </c>
    </row>
    <row r="35" spans="1:17" ht="14.4" customHeight="1" x14ac:dyDescent="0.3">
      <c r="A35" s="831" t="s">
        <v>3425</v>
      </c>
      <c r="B35" s="832" t="s">
        <v>3306</v>
      </c>
      <c r="C35" s="832" t="s">
        <v>3287</v>
      </c>
      <c r="D35" s="832" t="s">
        <v>3336</v>
      </c>
      <c r="E35" s="832" t="s">
        <v>3337</v>
      </c>
      <c r="F35" s="849">
        <v>9</v>
      </c>
      <c r="G35" s="849">
        <v>1134</v>
      </c>
      <c r="H35" s="849">
        <v>1</v>
      </c>
      <c r="I35" s="849">
        <v>126</v>
      </c>
      <c r="J35" s="849">
        <v>33</v>
      </c>
      <c r="K35" s="849">
        <v>4191</v>
      </c>
      <c r="L35" s="849">
        <v>3.6957671957671958</v>
      </c>
      <c r="M35" s="849">
        <v>127</v>
      </c>
      <c r="N35" s="849">
        <v>11</v>
      </c>
      <c r="O35" s="849">
        <v>1386</v>
      </c>
      <c r="P35" s="837">
        <v>1.2222222222222223</v>
      </c>
      <c r="Q35" s="850">
        <v>126</v>
      </c>
    </row>
    <row r="36" spans="1:17" ht="14.4" customHeight="1" x14ac:dyDescent="0.3">
      <c r="A36" s="831" t="s">
        <v>3425</v>
      </c>
      <c r="B36" s="832" t="s">
        <v>3306</v>
      </c>
      <c r="C36" s="832" t="s">
        <v>3287</v>
      </c>
      <c r="D36" s="832" t="s">
        <v>3292</v>
      </c>
      <c r="E36" s="832" t="s">
        <v>3293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165</v>
      </c>
      <c r="P36" s="837"/>
      <c r="Q36" s="850">
        <v>165</v>
      </c>
    </row>
    <row r="37" spans="1:17" ht="14.4" customHeight="1" x14ac:dyDescent="0.3">
      <c r="A37" s="831" t="s">
        <v>3425</v>
      </c>
      <c r="B37" s="832" t="s">
        <v>3306</v>
      </c>
      <c r="C37" s="832" t="s">
        <v>3287</v>
      </c>
      <c r="D37" s="832" t="s">
        <v>3294</v>
      </c>
      <c r="E37" s="832" t="s">
        <v>3295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87</v>
      </c>
      <c r="P37" s="837"/>
      <c r="Q37" s="850">
        <v>87</v>
      </c>
    </row>
    <row r="38" spans="1:17" ht="14.4" customHeight="1" x14ac:dyDescent="0.3">
      <c r="A38" s="831" t="s">
        <v>3425</v>
      </c>
      <c r="B38" s="832" t="s">
        <v>3306</v>
      </c>
      <c r="C38" s="832" t="s">
        <v>3287</v>
      </c>
      <c r="D38" s="832" t="s">
        <v>3426</v>
      </c>
      <c r="E38" s="832" t="s">
        <v>3427</v>
      </c>
      <c r="F38" s="849"/>
      <c r="G38" s="849"/>
      <c r="H38" s="849"/>
      <c r="I38" s="849"/>
      <c r="J38" s="849">
        <v>1</v>
      </c>
      <c r="K38" s="849">
        <v>872</v>
      </c>
      <c r="L38" s="849"/>
      <c r="M38" s="849">
        <v>872</v>
      </c>
      <c r="N38" s="849"/>
      <c r="O38" s="849"/>
      <c r="P38" s="837"/>
      <c r="Q38" s="850"/>
    </row>
    <row r="39" spans="1:17" ht="14.4" customHeight="1" x14ac:dyDescent="0.3">
      <c r="A39" s="831" t="s">
        <v>581</v>
      </c>
      <c r="B39" s="832" t="s">
        <v>3306</v>
      </c>
      <c r="C39" s="832" t="s">
        <v>3287</v>
      </c>
      <c r="D39" s="832" t="s">
        <v>3322</v>
      </c>
      <c r="E39" s="832" t="s">
        <v>3323</v>
      </c>
      <c r="F39" s="849">
        <v>16</v>
      </c>
      <c r="G39" s="849">
        <v>592</v>
      </c>
      <c r="H39" s="849">
        <v>1</v>
      </c>
      <c r="I39" s="849">
        <v>37</v>
      </c>
      <c r="J39" s="849">
        <v>2</v>
      </c>
      <c r="K39" s="849">
        <v>74</v>
      </c>
      <c r="L39" s="849">
        <v>0.125</v>
      </c>
      <c r="M39" s="849">
        <v>37</v>
      </c>
      <c r="N39" s="849">
        <v>70</v>
      </c>
      <c r="O39" s="849">
        <v>2660</v>
      </c>
      <c r="P39" s="837">
        <v>4.493243243243243</v>
      </c>
      <c r="Q39" s="850">
        <v>38</v>
      </c>
    </row>
    <row r="40" spans="1:17" ht="14.4" customHeight="1" x14ac:dyDescent="0.3">
      <c r="A40" s="831" t="s">
        <v>581</v>
      </c>
      <c r="B40" s="832" t="s">
        <v>3306</v>
      </c>
      <c r="C40" s="832" t="s">
        <v>3287</v>
      </c>
      <c r="D40" s="832" t="s">
        <v>3324</v>
      </c>
      <c r="E40" s="832" t="s">
        <v>3325</v>
      </c>
      <c r="F40" s="849">
        <v>21</v>
      </c>
      <c r="G40" s="849">
        <v>105</v>
      </c>
      <c r="H40" s="849">
        <v>1</v>
      </c>
      <c r="I40" s="849">
        <v>5</v>
      </c>
      <c r="J40" s="849"/>
      <c r="K40" s="849"/>
      <c r="L40" s="849"/>
      <c r="M40" s="849"/>
      <c r="N40" s="849">
        <v>1</v>
      </c>
      <c r="O40" s="849">
        <v>5</v>
      </c>
      <c r="P40" s="837">
        <v>4.7619047619047616E-2</v>
      </c>
      <c r="Q40" s="850">
        <v>5</v>
      </c>
    </row>
    <row r="41" spans="1:17" ht="14.4" customHeight="1" x14ac:dyDescent="0.3">
      <c r="A41" s="831" t="s">
        <v>581</v>
      </c>
      <c r="B41" s="832" t="s">
        <v>3306</v>
      </c>
      <c r="C41" s="832" t="s">
        <v>3287</v>
      </c>
      <c r="D41" s="832" t="s">
        <v>3326</v>
      </c>
      <c r="E41" s="832" t="s">
        <v>3327</v>
      </c>
      <c r="F41" s="849">
        <v>2</v>
      </c>
      <c r="G41" s="849">
        <v>10</v>
      </c>
      <c r="H41" s="849">
        <v>1</v>
      </c>
      <c r="I41" s="849">
        <v>5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" customHeight="1" x14ac:dyDescent="0.3">
      <c r="A42" s="831" t="s">
        <v>581</v>
      </c>
      <c r="B42" s="832" t="s">
        <v>3306</v>
      </c>
      <c r="C42" s="832" t="s">
        <v>3287</v>
      </c>
      <c r="D42" s="832" t="s">
        <v>3290</v>
      </c>
      <c r="E42" s="832" t="s">
        <v>3291</v>
      </c>
      <c r="F42" s="849">
        <v>1</v>
      </c>
      <c r="G42" s="849">
        <v>251</v>
      </c>
      <c r="H42" s="849">
        <v>1</v>
      </c>
      <c r="I42" s="849">
        <v>251</v>
      </c>
      <c r="J42" s="849"/>
      <c r="K42" s="849"/>
      <c r="L42" s="849"/>
      <c r="M42" s="849"/>
      <c r="N42" s="849">
        <v>1</v>
      </c>
      <c r="O42" s="849">
        <v>254</v>
      </c>
      <c r="P42" s="837">
        <v>1.0119521912350598</v>
      </c>
      <c r="Q42" s="850">
        <v>254</v>
      </c>
    </row>
    <row r="43" spans="1:17" ht="14.4" customHeight="1" x14ac:dyDescent="0.3">
      <c r="A43" s="831" t="s">
        <v>581</v>
      </c>
      <c r="B43" s="832" t="s">
        <v>3306</v>
      </c>
      <c r="C43" s="832" t="s">
        <v>3287</v>
      </c>
      <c r="D43" s="832" t="s">
        <v>3336</v>
      </c>
      <c r="E43" s="832" t="s">
        <v>3337</v>
      </c>
      <c r="F43" s="849">
        <v>3</v>
      </c>
      <c r="G43" s="849">
        <v>378</v>
      </c>
      <c r="H43" s="849">
        <v>1</v>
      </c>
      <c r="I43" s="849">
        <v>126</v>
      </c>
      <c r="J43" s="849"/>
      <c r="K43" s="849"/>
      <c r="L43" s="849"/>
      <c r="M43" s="849"/>
      <c r="N43" s="849">
        <v>1</v>
      </c>
      <c r="O43" s="849">
        <v>126</v>
      </c>
      <c r="P43" s="837">
        <v>0.33333333333333331</v>
      </c>
      <c r="Q43" s="850">
        <v>126</v>
      </c>
    </row>
    <row r="44" spans="1:17" ht="14.4" customHeight="1" x14ac:dyDescent="0.3">
      <c r="A44" s="831" t="s">
        <v>581</v>
      </c>
      <c r="B44" s="832" t="s">
        <v>3306</v>
      </c>
      <c r="C44" s="832" t="s">
        <v>3287</v>
      </c>
      <c r="D44" s="832" t="s">
        <v>3292</v>
      </c>
      <c r="E44" s="832" t="s">
        <v>3293</v>
      </c>
      <c r="F44" s="849">
        <v>3</v>
      </c>
      <c r="G44" s="849">
        <v>489</v>
      </c>
      <c r="H44" s="849">
        <v>1</v>
      </c>
      <c r="I44" s="849">
        <v>163</v>
      </c>
      <c r="J44" s="849">
        <v>1</v>
      </c>
      <c r="K44" s="849">
        <v>164</v>
      </c>
      <c r="L44" s="849">
        <v>0.33537832310838445</v>
      </c>
      <c r="M44" s="849">
        <v>164</v>
      </c>
      <c r="N44" s="849">
        <v>2</v>
      </c>
      <c r="O44" s="849">
        <v>330</v>
      </c>
      <c r="P44" s="837">
        <v>0.67484662576687116</v>
      </c>
      <c r="Q44" s="850">
        <v>165</v>
      </c>
    </row>
    <row r="45" spans="1:17" ht="14.4" customHeight="1" x14ac:dyDescent="0.3">
      <c r="A45" s="831" t="s">
        <v>581</v>
      </c>
      <c r="B45" s="832" t="s">
        <v>3306</v>
      </c>
      <c r="C45" s="832" t="s">
        <v>3287</v>
      </c>
      <c r="D45" s="832" t="s">
        <v>3294</v>
      </c>
      <c r="E45" s="832" t="s">
        <v>3295</v>
      </c>
      <c r="F45" s="849">
        <v>2</v>
      </c>
      <c r="G45" s="849">
        <v>172</v>
      </c>
      <c r="H45" s="849">
        <v>1</v>
      </c>
      <c r="I45" s="849">
        <v>86</v>
      </c>
      <c r="J45" s="849">
        <v>2</v>
      </c>
      <c r="K45" s="849">
        <v>172</v>
      </c>
      <c r="L45" s="849">
        <v>1</v>
      </c>
      <c r="M45" s="849">
        <v>86</v>
      </c>
      <c r="N45" s="849">
        <v>3</v>
      </c>
      <c r="O45" s="849">
        <v>261</v>
      </c>
      <c r="P45" s="837">
        <v>1.5174418604651163</v>
      </c>
      <c r="Q45" s="850">
        <v>87</v>
      </c>
    </row>
    <row r="46" spans="1:17" ht="14.4" customHeight="1" x14ac:dyDescent="0.3">
      <c r="A46" s="831" t="s">
        <v>581</v>
      </c>
      <c r="B46" s="832" t="s">
        <v>3306</v>
      </c>
      <c r="C46" s="832" t="s">
        <v>3287</v>
      </c>
      <c r="D46" s="832" t="s">
        <v>3386</v>
      </c>
      <c r="E46" s="832" t="s">
        <v>3387</v>
      </c>
      <c r="F46" s="849"/>
      <c r="G46" s="849"/>
      <c r="H46" s="849"/>
      <c r="I46" s="849"/>
      <c r="J46" s="849">
        <v>1</v>
      </c>
      <c r="K46" s="849">
        <v>723</v>
      </c>
      <c r="L46" s="849"/>
      <c r="M46" s="849">
        <v>723</v>
      </c>
      <c r="N46" s="849"/>
      <c r="O46" s="849"/>
      <c r="P46" s="837"/>
      <c r="Q46" s="850"/>
    </row>
    <row r="47" spans="1:17" ht="14.4" customHeight="1" x14ac:dyDescent="0.3">
      <c r="A47" s="831" t="s">
        <v>581</v>
      </c>
      <c r="B47" s="832" t="s">
        <v>3306</v>
      </c>
      <c r="C47" s="832" t="s">
        <v>3287</v>
      </c>
      <c r="D47" s="832" t="s">
        <v>3303</v>
      </c>
      <c r="E47" s="832" t="s">
        <v>3304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506</v>
      </c>
      <c r="P47" s="837"/>
      <c r="Q47" s="850">
        <v>506</v>
      </c>
    </row>
    <row r="48" spans="1:17" ht="14.4" customHeight="1" x14ac:dyDescent="0.3">
      <c r="A48" s="831" t="s">
        <v>581</v>
      </c>
      <c r="B48" s="832" t="s">
        <v>3428</v>
      </c>
      <c r="C48" s="832" t="s">
        <v>3287</v>
      </c>
      <c r="D48" s="832" t="s">
        <v>3429</v>
      </c>
      <c r="E48" s="832" t="s">
        <v>3430</v>
      </c>
      <c r="F48" s="849">
        <v>1</v>
      </c>
      <c r="G48" s="849">
        <v>501</v>
      </c>
      <c r="H48" s="849">
        <v>1</v>
      </c>
      <c r="I48" s="849">
        <v>501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581</v>
      </c>
      <c r="B49" s="832" t="s">
        <v>3428</v>
      </c>
      <c r="C49" s="832" t="s">
        <v>3287</v>
      </c>
      <c r="D49" s="832" t="s">
        <v>3431</v>
      </c>
      <c r="E49" s="832" t="s">
        <v>3432</v>
      </c>
      <c r="F49" s="849">
        <v>1</v>
      </c>
      <c r="G49" s="849">
        <v>2100</v>
      </c>
      <c r="H49" s="849">
        <v>1</v>
      </c>
      <c r="I49" s="849">
        <v>2100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581</v>
      </c>
      <c r="B50" s="832" t="s">
        <v>3428</v>
      </c>
      <c r="C50" s="832" t="s">
        <v>3287</v>
      </c>
      <c r="D50" s="832" t="s">
        <v>3433</v>
      </c>
      <c r="E50" s="832" t="s">
        <v>3434</v>
      </c>
      <c r="F50" s="849">
        <v>5</v>
      </c>
      <c r="G50" s="849">
        <v>4325</v>
      </c>
      <c r="H50" s="849">
        <v>1</v>
      </c>
      <c r="I50" s="849">
        <v>865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" customHeight="1" x14ac:dyDescent="0.3">
      <c r="A51" s="831" t="s">
        <v>581</v>
      </c>
      <c r="B51" s="832" t="s">
        <v>3428</v>
      </c>
      <c r="C51" s="832" t="s">
        <v>3287</v>
      </c>
      <c r="D51" s="832" t="s">
        <v>3435</v>
      </c>
      <c r="E51" s="832" t="s">
        <v>3436</v>
      </c>
      <c r="F51" s="849">
        <v>3</v>
      </c>
      <c r="G51" s="849">
        <v>4629</v>
      </c>
      <c r="H51" s="849">
        <v>1</v>
      </c>
      <c r="I51" s="849">
        <v>1543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581</v>
      </c>
      <c r="B52" s="832" t="s">
        <v>3428</v>
      </c>
      <c r="C52" s="832" t="s">
        <v>3287</v>
      </c>
      <c r="D52" s="832" t="s">
        <v>3437</v>
      </c>
      <c r="E52" s="832" t="s">
        <v>3438</v>
      </c>
      <c r="F52" s="849">
        <v>1</v>
      </c>
      <c r="G52" s="849">
        <v>390</v>
      </c>
      <c r="H52" s="849">
        <v>1</v>
      </c>
      <c r="I52" s="849">
        <v>390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581</v>
      </c>
      <c r="B53" s="832" t="s">
        <v>3428</v>
      </c>
      <c r="C53" s="832" t="s">
        <v>3287</v>
      </c>
      <c r="D53" s="832" t="s">
        <v>3439</v>
      </c>
      <c r="E53" s="832" t="s">
        <v>3440</v>
      </c>
      <c r="F53" s="849">
        <v>1</v>
      </c>
      <c r="G53" s="849">
        <v>1417</v>
      </c>
      <c r="H53" s="849">
        <v>1</v>
      </c>
      <c r="I53" s="849">
        <v>1417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581</v>
      </c>
      <c r="B54" s="832" t="s">
        <v>3428</v>
      </c>
      <c r="C54" s="832" t="s">
        <v>3287</v>
      </c>
      <c r="D54" s="832" t="s">
        <v>3441</v>
      </c>
      <c r="E54" s="832" t="s">
        <v>3442</v>
      </c>
      <c r="F54" s="849">
        <v>1</v>
      </c>
      <c r="G54" s="849">
        <v>1577</v>
      </c>
      <c r="H54" s="849">
        <v>1</v>
      </c>
      <c r="I54" s="849">
        <v>1577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581</v>
      </c>
      <c r="B55" s="832" t="s">
        <v>3428</v>
      </c>
      <c r="C55" s="832" t="s">
        <v>3287</v>
      </c>
      <c r="D55" s="832" t="s">
        <v>3443</v>
      </c>
      <c r="E55" s="832" t="s">
        <v>3444</v>
      </c>
      <c r="F55" s="849">
        <v>1</v>
      </c>
      <c r="G55" s="849">
        <v>5231</v>
      </c>
      <c r="H55" s="849">
        <v>1</v>
      </c>
      <c r="I55" s="849">
        <v>5231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581</v>
      </c>
      <c r="B56" s="832" t="s">
        <v>3286</v>
      </c>
      <c r="C56" s="832" t="s">
        <v>3296</v>
      </c>
      <c r="D56" s="832" t="s">
        <v>3445</v>
      </c>
      <c r="E56" s="832" t="s">
        <v>1359</v>
      </c>
      <c r="F56" s="849"/>
      <c r="G56" s="849"/>
      <c r="H56" s="849"/>
      <c r="I56" s="849"/>
      <c r="J56" s="849">
        <v>1</v>
      </c>
      <c r="K56" s="849">
        <v>80.08</v>
      </c>
      <c r="L56" s="849"/>
      <c r="M56" s="849">
        <v>80.08</v>
      </c>
      <c r="N56" s="849"/>
      <c r="O56" s="849"/>
      <c r="P56" s="837"/>
      <c r="Q56" s="850"/>
    </row>
    <row r="57" spans="1:17" ht="14.4" customHeight="1" x14ac:dyDescent="0.3">
      <c r="A57" s="831" t="s">
        <v>581</v>
      </c>
      <c r="B57" s="832" t="s">
        <v>3286</v>
      </c>
      <c r="C57" s="832" t="s">
        <v>3296</v>
      </c>
      <c r="D57" s="832" t="s">
        <v>3446</v>
      </c>
      <c r="E57" s="832" t="s">
        <v>3447</v>
      </c>
      <c r="F57" s="849">
        <v>0.6</v>
      </c>
      <c r="G57" s="849">
        <v>264.74</v>
      </c>
      <c r="H57" s="849">
        <v>1</v>
      </c>
      <c r="I57" s="849">
        <v>441.23333333333335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581</v>
      </c>
      <c r="B58" s="832" t="s">
        <v>3286</v>
      </c>
      <c r="C58" s="832" t="s">
        <v>3296</v>
      </c>
      <c r="D58" s="832" t="s">
        <v>3448</v>
      </c>
      <c r="E58" s="832" t="s">
        <v>3449</v>
      </c>
      <c r="F58" s="849"/>
      <c r="G58" s="849"/>
      <c r="H58" s="849"/>
      <c r="I58" s="849"/>
      <c r="J58" s="849">
        <v>4.5</v>
      </c>
      <c r="K58" s="849">
        <v>1400.9</v>
      </c>
      <c r="L58" s="849"/>
      <c r="M58" s="849">
        <v>311.31111111111113</v>
      </c>
      <c r="N58" s="849"/>
      <c r="O58" s="849"/>
      <c r="P58" s="837"/>
      <c r="Q58" s="850"/>
    </row>
    <row r="59" spans="1:17" ht="14.4" customHeight="1" x14ac:dyDescent="0.3">
      <c r="A59" s="831" t="s">
        <v>581</v>
      </c>
      <c r="B59" s="832" t="s">
        <v>3286</v>
      </c>
      <c r="C59" s="832" t="s">
        <v>3296</v>
      </c>
      <c r="D59" s="832" t="s">
        <v>3450</v>
      </c>
      <c r="E59" s="832" t="s">
        <v>3451</v>
      </c>
      <c r="F59" s="849">
        <v>1.6</v>
      </c>
      <c r="G59" s="849">
        <v>1107.6199999999999</v>
      </c>
      <c r="H59" s="849">
        <v>1</v>
      </c>
      <c r="I59" s="849">
        <v>692.26249999999993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581</v>
      </c>
      <c r="B60" s="832" t="s">
        <v>3286</v>
      </c>
      <c r="C60" s="832" t="s">
        <v>3296</v>
      </c>
      <c r="D60" s="832" t="s">
        <v>3452</v>
      </c>
      <c r="E60" s="832" t="s">
        <v>3453</v>
      </c>
      <c r="F60" s="849"/>
      <c r="G60" s="849"/>
      <c r="H60" s="849"/>
      <c r="I60" s="849"/>
      <c r="J60" s="849">
        <v>4.7</v>
      </c>
      <c r="K60" s="849">
        <v>56462.98</v>
      </c>
      <c r="L60" s="849"/>
      <c r="M60" s="849">
        <v>12013.4</v>
      </c>
      <c r="N60" s="849"/>
      <c r="O60" s="849"/>
      <c r="P60" s="837"/>
      <c r="Q60" s="850"/>
    </row>
    <row r="61" spans="1:17" ht="14.4" customHeight="1" x14ac:dyDescent="0.3">
      <c r="A61" s="831" t="s">
        <v>581</v>
      </c>
      <c r="B61" s="832" t="s">
        <v>3286</v>
      </c>
      <c r="C61" s="832" t="s">
        <v>3296</v>
      </c>
      <c r="D61" s="832" t="s">
        <v>3454</v>
      </c>
      <c r="E61" s="832" t="s">
        <v>3455</v>
      </c>
      <c r="F61" s="849"/>
      <c r="G61" s="849"/>
      <c r="H61" s="849"/>
      <c r="I61" s="849"/>
      <c r="J61" s="849">
        <v>10.1</v>
      </c>
      <c r="K61" s="849">
        <v>6326.42</v>
      </c>
      <c r="L61" s="849"/>
      <c r="M61" s="849">
        <v>626.37821782178219</v>
      </c>
      <c r="N61" s="849">
        <v>14.5</v>
      </c>
      <c r="O61" s="849">
        <v>2883.6499999999996</v>
      </c>
      <c r="P61" s="837"/>
      <c r="Q61" s="850">
        <v>198.87241379310342</v>
      </c>
    </row>
    <row r="62" spans="1:17" ht="14.4" customHeight="1" x14ac:dyDescent="0.3">
      <c r="A62" s="831" t="s">
        <v>581</v>
      </c>
      <c r="B62" s="832" t="s">
        <v>3286</v>
      </c>
      <c r="C62" s="832" t="s">
        <v>3296</v>
      </c>
      <c r="D62" s="832" t="s">
        <v>3456</v>
      </c>
      <c r="E62" s="832" t="s">
        <v>3457</v>
      </c>
      <c r="F62" s="849">
        <v>14</v>
      </c>
      <c r="G62" s="849">
        <v>3804.03</v>
      </c>
      <c r="H62" s="849">
        <v>1</v>
      </c>
      <c r="I62" s="849">
        <v>271.71642857142859</v>
      </c>
      <c r="J62" s="849">
        <v>62.9</v>
      </c>
      <c r="K62" s="849">
        <v>17091.560000000001</v>
      </c>
      <c r="L62" s="849">
        <v>4.493013987797152</v>
      </c>
      <c r="M62" s="849">
        <v>271.72591414944361</v>
      </c>
      <c r="N62" s="849">
        <v>44.2</v>
      </c>
      <c r="O62" s="849">
        <v>8028.56</v>
      </c>
      <c r="P62" s="837">
        <v>2.1105406634542838</v>
      </c>
      <c r="Q62" s="850">
        <v>181.64162895927601</v>
      </c>
    </row>
    <row r="63" spans="1:17" ht="14.4" customHeight="1" x14ac:dyDescent="0.3">
      <c r="A63" s="831" t="s">
        <v>581</v>
      </c>
      <c r="B63" s="832" t="s">
        <v>3286</v>
      </c>
      <c r="C63" s="832" t="s">
        <v>3296</v>
      </c>
      <c r="D63" s="832" t="s">
        <v>3458</v>
      </c>
      <c r="E63" s="832" t="s">
        <v>874</v>
      </c>
      <c r="F63" s="849"/>
      <c r="G63" s="849"/>
      <c r="H63" s="849"/>
      <c r="I63" s="849"/>
      <c r="J63" s="849"/>
      <c r="K63" s="849"/>
      <c r="L63" s="849"/>
      <c r="M63" s="849"/>
      <c r="N63" s="849">
        <v>0.4</v>
      </c>
      <c r="O63" s="849">
        <v>128.12</v>
      </c>
      <c r="P63" s="837"/>
      <c r="Q63" s="850">
        <v>320.3</v>
      </c>
    </row>
    <row r="64" spans="1:17" ht="14.4" customHeight="1" x14ac:dyDescent="0.3">
      <c r="A64" s="831" t="s">
        <v>581</v>
      </c>
      <c r="B64" s="832" t="s">
        <v>3286</v>
      </c>
      <c r="C64" s="832" t="s">
        <v>3296</v>
      </c>
      <c r="D64" s="832" t="s">
        <v>3459</v>
      </c>
      <c r="E64" s="832" t="s">
        <v>3460</v>
      </c>
      <c r="F64" s="849">
        <v>0.3</v>
      </c>
      <c r="G64" s="849">
        <v>23.64</v>
      </c>
      <c r="H64" s="849">
        <v>1</v>
      </c>
      <c r="I64" s="849">
        <v>78.800000000000011</v>
      </c>
      <c r="J64" s="849"/>
      <c r="K64" s="849"/>
      <c r="L64" s="849"/>
      <c r="M64" s="849"/>
      <c r="N64" s="849">
        <v>0.9</v>
      </c>
      <c r="O64" s="849">
        <v>52.86</v>
      </c>
      <c r="P64" s="837">
        <v>2.2360406091370559</v>
      </c>
      <c r="Q64" s="850">
        <v>58.733333333333334</v>
      </c>
    </row>
    <row r="65" spans="1:17" ht="14.4" customHeight="1" x14ac:dyDescent="0.3">
      <c r="A65" s="831" t="s">
        <v>581</v>
      </c>
      <c r="B65" s="832" t="s">
        <v>3286</v>
      </c>
      <c r="C65" s="832" t="s">
        <v>3296</v>
      </c>
      <c r="D65" s="832" t="s">
        <v>3461</v>
      </c>
      <c r="E65" s="832" t="s">
        <v>3462</v>
      </c>
      <c r="F65" s="849">
        <v>0.2</v>
      </c>
      <c r="G65" s="849">
        <v>153.04</v>
      </c>
      <c r="H65" s="849">
        <v>1</v>
      </c>
      <c r="I65" s="849">
        <v>765.19999999999993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581</v>
      </c>
      <c r="B66" s="832" t="s">
        <v>3286</v>
      </c>
      <c r="C66" s="832" t="s">
        <v>3296</v>
      </c>
      <c r="D66" s="832" t="s">
        <v>3463</v>
      </c>
      <c r="E66" s="832" t="s">
        <v>3464</v>
      </c>
      <c r="F66" s="849"/>
      <c r="G66" s="849"/>
      <c r="H66" s="849"/>
      <c r="I66" s="849"/>
      <c r="J66" s="849">
        <v>1.1000000000000001</v>
      </c>
      <c r="K66" s="849">
        <v>879.72</v>
      </c>
      <c r="L66" s="849"/>
      <c r="M66" s="849">
        <v>799.74545454545455</v>
      </c>
      <c r="N66" s="849"/>
      <c r="O66" s="849"/>
      <c r="P66" s="837"/>
      <c r="Q66" s="850"/>
    </row>
    <row r="67" spans="1:17" ht="14.4" customHeight="1" x14ac:dyDescent="0.3">
      <c r="A67" s="831" t="s">
        <v>581</v>
      </c>
      <c r="B67" s="832" t="s">
        <v>3286</v>
      </c>
      <c r="C67" s="832" t="s">
        <v>3296</v>
      </c>
      <c r="D67" s="832" t="s">
        <v>3465</v>
      </c>
      <c r="E67" s="832" t="s">
        <v>711</v>
      </c>
      <c r="F67" s="849">
        <v>2</v>
      </c>
      <c r="G67" s="849">
        <v>2574.7199999999998</v>
      </c>
      <c r="H67" s="849">
        <v>1</v>
      </c>
      <c r="I67" s="849">
        <v>1287.3599999999999</v>
      </c>
      <c r="J67" s="849">
        <v>7</v>
      </c>
      <c r="K67" s="849">
        <v>9011.52</v>
      </c>
      <c r="L67" s="849">
        <v>3.5000000000000004</v>
      </c>
      <c r="M67" s="849">
        <v>1287.3600000000001</v>
      </c>
      <c r="N67" s="849">
        <v>7</v>
      </c>
      <c r="O67" s="849">
        <v>9011.52</v>
      </c>
      <c r="P67" s="837">
        <v>3.5000000000000004</v>
      </c>
      <c r="Q67" s="850">
        <v>1287.3600000000001</v>
      </c>
    </row>
    <row r="68" spans="1:17" ht="14.4" customHeight="1" x14ac:dyDescent="0.3">
      <c r="A68" s="831" t="s">
        <v>581</v>
      </c>
      <c r="B68" s="832" t="s">
        <v>3286</v>
      </c>
      <c r="C68" s="832" t="s">
        <v>3296</v>
      </c>
      <c r="D68" s="832" t="s">
        <v>3466</v>
      </c>
      <c r="E68" s="832" t="s">
        <v>982</v>
      </c>
      <c r="F68" s="849">
        <v>15</v>
      </c>
      <c r="G68" s="849">
        <v>35221.65</v>
      </c>
      <c r="H68" s="849">
        <v>1</v>
      </c>
      <c r="I68" s="849">
        <v>2348.11</v>
      </c>
      <c r="J68" s="849">
        <v>19</v>
      </c>
      <c r="K68" s="849">
        <v>44614.090000000004</v>
      </c>
      <c r="L68" s="849">
        <v>1.2666666666666668</v>
      </c>
      <c r="M68" s="849">
        <v>2348.11</v>
      </c>
      <c r="N68" s="849"/>
      <c r="O68" s="849"/>
      <c r="P68" s="837"/>
      <c r="Q68" s="850"/>
    </row>
    <row r="69" spans="1:17" ht="14.4" customHeight="1" x14ac:dyDescent="0.3">
      <c r="A69" s="831" t="s">
        <v>581</v>
      </c>
      <c r="B69" s="832" t="s">
        <v>3286</v>
      </c>
      <c r="C69" s="832" t="s">
        <v>3296</v>
      </c>
      <c r="D69" s="832" t="s">
        <v>3467</v>
      </c>
      <c r="E69" s="832" t="s">
        <v>3468</v>
      </c>
      <c r="F69" s="849">
        <v>33</v>
      </c>
      <c r="G69" s="849">
        <v>12929.400000000001</v>
      </c>
      <c r="H69" s="849">
        <v>1</v>
      </c>
      <c r="I69" s="849">
        <v>391.80000000000007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" customHeight="1" x14ac:dyDescent="0.3">
      <c r="A70" s="831" t="s">
        <v>581</v>
      </c>
      <c r="B70" s="832" t="s">
        <v>3286</v>
      </c>
      <c r="C70" s="832" t="s">
        <v>3296</v>
      </c>
      <c r="D70" s="832" t="s">
        <v>3469</v>
      </c>
      <c r="E70" s="832" t="s">
        <v>3470</v>
      </c>
      <c r="F70" s="849"/>
      <c r="G70" s="849"/>
      <c r="H70" s="849"/>
      <c r="I70" s="849"/>
      <c r="J70" s="849">
        <v>4</v>
      </c>
      <c r="K70" s="849">
        <v>438.4</v>
      </c>
      <c r="L70" s="849"/>
      <c r="M70" s="849">
        <v>109.6</v>
      </c>
      <c r="N70" s="849"/>
      <c r="O70" s="849"/>
      <c r="P70" s="837"/>
      <c r="Q70" s="850"/>
    </row>
    <row r="71" spans="1:17" ht="14.4" customHeight="1" x14ac:dyDescent="0.3">
      <c r="A71" s="831" t="s">
        <v>581</v>
      </c>
      <c r="B71" s="832" t="s">
        <v>3286</v>
      </c>
      <c r="C71" s="832" t="s">
        <v>3296</v>
      </c>
      <c r="D71" s="832" t="s">
        <v>3471</v>
      </c>
      <c r="E71" s="832" t="s">
        <v>3470</v>
      </c>
      <c r="F71" s="849"/>
      <c r="G71" s="849"/>
      <c r="H71" s="849"/>
      <c r="I71" s="849"/>
      <c r="J71" s="849"/>
      <c r="K71" s="849"/>
      <c r="L71" s="849"/>
      <c r="M71" s="849"/>
      <c r="N71" s="849">
        <v>5</v>
      </c>
      <c r="O71" s="849">
        <v>1096</v>
      </c>
      <c r="P71" s="837"/>
      <c r="Q71" s="850">
        <v>219.2</v>
      </c>
    </row>
    <row r="72" spans="1:17" ht="14.4" customHeight="1" x14ac:dyDescent="0.3">
      <c r="A72" s="831" t="s">
        <v>581</v>
      </c>
      <c r="B72" s="832" t="s">
        <v>3286</v>
      </c>
      <c r="C72" s="832" t="s">
        <v>3296</v>
      </c>
      <c r="D72" s="832" t="s">
        <v>3472</v>
      </c>
      <c r="E72" s="832" t="s">
        <v>3473</v>
      </c>
      <c r="F72" s="849">
        <v>5.0999999999999996</v>
      </c>
      <c r="G72" s="849">
        <v>3937.94</v>
      </c>
      <c r="H72" s="849">
        <v>1</v>
      </c>
      <c r="I72" s="849">
        <v>772.14509803921578</v>
      </c>
      <c r="J72" s="849">
        <v>10.3</v>
      </c>
      <c r="K72" s="849">
        <v>7953.07</v>
      </c>
      <c r="L72" s="849">
        <v>2.0196016191206567</v>
      </c>
      <c r="M72" s="849">
        <v>772.14271844660186</v>
      </c>
      <c r="N72" s="849">
        <v>8.8000000000000007</v>
      </c>
      <c r="O72" s="849">
        <v>3091.07</v>
      </c>
      <c r="P72" s="837">
        <v>0.7849459362001453</v>
      </c>
      <c r="Q72" s="850">
        <v>351.25795454545454</v>
      </c>
    </row>
    <row r="73" spans="1:17" ht="14.4" customHeight="1" x14ac:dyDescent="0.3">
      <c r="A73" s="831" t="s">
        <v>581</v>
      </c>
      <c r="B73" s="832" t="s">
        <v>3286</v>
      </c>
      <c r="C73" s="832" t="s">
        <v>3296</v>
      </c>
      <c r="D73" s="832" t="s">
        <v>3474</v>
      </c>
      <c r="E73" s="832" t="s">
        <v>1113</v>
      </c>
      <c r="F73" s="849">
        <v>0.4</v>
      </c>
      <c r="G73" s="849">
        <v>171.49</v>
      </c>
      <c r="H73" s="849">
        <v>1</v>
      </c>
      <c r="I73" s="849">
        <v>428.72500000000002</v>
      </c>
      <c r="J73" s="849">
        <v>1.5</v>
      </c>
      <c r="K73" s="849">
        <v>643.09</v>
      </c>
      <c r="L73" s="849">
        <v>3.7500145781095107</v>
      </c>
      <c r="M73" s="849">
        <v>428.72666666666669</v>
      </c>
      <c r="N73" s="849">
        <v>2.1</v>
      </c>
      <c r="O73" s="849">
        <v>311.85000000000002</v>
      </c>
      <c r="P73" s="837">
        <v>1.8184733803720334</v>
      </c>
      <c r="Q73" s="850">
        <v>148.5</v>
      </c>
    </row>
    <row r="74" spans="1:17" ht="14.4" customHeight="1" x14ac:dyDescent="0.3">
      <c r="A74" s="831" t="s">
        <v>581</v>
      </c>
      <c r="B74" s="832" t="s">
        <v>3286</v>
      </c>
      <c r="C74" s="832" t="s">
        <v>3296</v>
      </c>
      <c r="D74" s="832" t="s">
        <v>3475</v>
      </c>
      <c r="E74" s="832" t="s">
        <v>1061</v>
      </c>
      <c r="F74" s="849">
        <v>65</v>
      </c>
      <c r="G74" s="849">
        <v>14248</v>
      </c>
      <c r="H74" s="849">
        <v>1</v>
      </c>
      <c r="I74" s="849">
        <v>219.2</v>
      </c>
      <c r="J74" s="849">
        <v>38</v>
      </c>
      <c r="K74" s="849">
        <v>8329.6</v>
      </c>
      <c r="L74" s="849">
        <v>0.58461538461538465</v>
      </c>
      <c r="M74" s="849">
        <v>219.20000000000002</v>
      </c>
      <c r="N74" s="849">
        <v>19</v>
      </c>
      <c r="O74" s="849">
        <v>1004.72</v>
      </c>
      <c r="P74" s="837">
        <v>7.0516563728242568E-2</v>
      </c>
      <c r="Q74" s="850">
        <v>52.88</v>
      </c>
    </row>
    <row r="75" spans="1:17" ht="14.4" customHeight="1" x14ac:dyDescent="0.3">
      <c r="A75" s="831" t="s">
        <v>581</v>
      </c>
      <c r="B75" s="832" t="s">
        <v>3286</v>
      </c>
      <c r="C75" s="832" t="s">
        <v>3296</v>
      </c>
      <c r="D75" s="832" t="s">
        <v>3476</v>
      </c>
      <c r="E75" s="832" t="s">
        <v>1113</v>
      </c>
      <c r="F75" s="849"/>
      <c r="G75" s="849"/>
      <c r="H75" s="849"/>
      <c r="I75" s="849"/>
      <c r="J75" s="849">
        <v>19.2</v>
      </c>
      <c r="K75" s="849">
        <v>16446.68</v>
      </c>
      <c r="L75" s="849"/>
      <c r="M75" s="849">
        <v>856.59791666666672</v>
      </c>
      <c r="N75" s="849">
        <v>0.1</v>
      </c>
      <c r="O75" s="849">
        <v>29.48</v>
      </c>
      <c r="P75" s="837"/>
      <c r="Q75" s="850">
        <v>294.8</v>
      </c>
    </row>
    <row r="76" spans="1:17" ht="14.4" customHeight="1" x14ac:dyDescent="0.3">
      <c r="A76" s="831" t="s">
        <v>581</v>
      </c>
      <c r="B76" s="832" t="s">
        <v>3286</v>
      </c>
      <c r="C76" s="832" t="s">
        <v>3296</v>
      </c>
      <c r="D76" s="832" t="s">
        <v>3477</v>
      </c>
      <c r="E76" s="832" t="s">
        <v>3478</v>
      </c>
      <c r="F76" s="849"/>
      <c r="G76" s="849"/>
      <c r="H76" s="849"/>
      <c r="I76" s="849"/>
      <c r="J76" s="849">
        <v>44</v>
      </c>
      <c r="K76" s="849">
        <v>2893</v>
      </c>
      <c r="L76" s="849"/>
      <c r="M76" s="849">
        <v>65.75</v>
      </c>
      <c r="N76" s="849"/>
      <c r="O76" s="849"/>
      <c r="P76" s="837"/>
      <c r="Q76" s="850"/>
    </row>
    <row r="77" spans="1:17" ht="14.4" customHeight="1" x14ac:dyDescent="0.3">
      <c r="A77" s="831" t="s">
        <v>581</v>
      </c>
      <c r="B77" s="832" t="s">
        <v>3286</v>
      </c>
      <c r="C77" s="832" t="s">
        <v>3296</v>
      </c>
      <c r="D77" s="832" t="s">
        <v>3479</v>
      </c>
      <c r="E77" s="832" t="s">
        <v>3480</v>
      </c>
      <c r="F77" s="849"/>
      <c r="G77" s="849"/>
      <c r="H77" s="849"/>
      <c r="I77" s="849"/>
      <c r="J77" s="849"/>
      <c r="K77" s="849"/>
      <c r="L77" s="849"/>
      <c r="M77" s="849"/>
      <c r="N77" s="849">
        <v>0.1</v>
      </c>
      <c r="O77" s="849">
        <v>998.36</v>
      </c>
      <c r="P77" s="837"/>
      <c r="Q77" s="850">
        <v>9983.6</v>
      </c>
    </row>
    <row r="78" spans="1:17" ht="14.4" customHeight="1" x14ac:dyDescent="0.3">
      <c r="A78" s="831" t="s">
        <v>581</v>
      </c>
      <c r="B78" s="832" t="s">
        <v>3286</v>
      </c>
      <c r="C78" s="832" t="s">
        <v>3296</v>
      </c>
      <c r="D78" s="832" t="s">
        <v>3481</v>
      </c>
      <c r="E78" s="832" t="s">
        <v>1109</v>
      </c>
      <c r="F78" s="849">
        <v>0.7</v>
      </c>
      <c r="G78" s="849">
        <v>1487.92</v>
      </c>
      <c r="H78" s="849">
        <v>1</v>
      </c>
      <c r="I78" s="849">
        <v>2125.6000000000004</v>
      </c>
      <c r="J78" s="849">
        <v>0.6</v>
      </c>
      <c r="K78" s="849">
        <v>1275.3599999999999</v>
      </c>
      <c r="L78" s="849">
        <v>0.85714285714285698</v>
      </c>
      <c r="M78" s="849">
        <v>2125.6</v>
      </c>
      <c r="N78" s="849">
        <v>5.1000000000000005</v>
      </c>
      <c r="O78" s="849">
        <v>2339.37</v>
      </c>
      <c r="P78" s="837">
        <v>1.5722417871928598</v>
      </c>
      <c r="Q78" s="850">
        <v>458.69999999999993</v>
      </c>
    </row>
    <row r="79" spans="1:17" ht="14.4" customHeight="1" x14ac:dyDescent="0.3">
      <c r="A79" s="831" t="s">
        <v>581</v>
      </c>
      <c r="B79" s="832" t="s">
        <v>3286</v>
      </c>
      <c r="C79" s="832" t="s">
        <v>3296</v>
      </c>
      <c r="D79" s="832" t="s">
        <v>3482</v>
      </c>
      <c r="E79" s="832" t="s">
        <v>3483</v>
      </c>
      <c r="F79" s="849"/>
      <c r="G79" s="849"/>
      <c r="H79" s="849"/>
      <c r="I79" s="849"/>
      <c r="J79" s="849"/>
      <c r="K79" s="849"/>
      <c r="L79" s="849"/>
      <c r="M79" s="849"/>
      <c r="N79" s="849">
        <v>1.9</v>
      </c>
      <c r="O79" s="849">
        <v>2121.35</v>
      </c>
      <c r="P79" s="837"/>
      <c r="Q79" s="850">
        <v>1116.5</v>
      </c>
    </row>
    <row r="80" spans="1:17" ht="14.4" customHeight="1" x14ac:dyDescent="0.3">
      <c r="A80" s="831" t="s">
        <v>581</v>
      </c>
      <c r="B80" s="832" t="s">
        <v>3286</v>
      </c>
      <c r="C80" s="832" t="s">
        <v>3296</v>
      </c>
      <c r="D80" s="832" t="s">
        <v>3484</v>
      </c>
      <c r="E80" s="832" t="s">
        <v>1055</v>
      </c>
      <c r="F80" s="849">
        <v>0.1</v>
      </c>
      <c r="G80" s="849">
        <v>40.04</v>
      </c>
      <c r="H80" s="849">
        <v>1</v>
      </c>
      <c r="I80" s="849">
        <v>400.4</v>
      </c>
      <c r="J80" s="849">
        <v>15.100000000000001</v>
      </c>
      <c r="K80" s="849">
        <v>6046.04</v>
      </c>
      <c r="L80" s="849">
        <v>151</v>
      </c>
      <c r="M80" s="849">
        <v>400.4</v>
      </c>
      <c r="N80" s="849">
        <v>21.4</v>
      </c>
      <c r="O80" s="849">
        <v>3295.6</v>
      </c>
      <c r="P80" s="837">
        <v>82.307692307692307</v>
      </c>
      <c r="Q80" s="850">
        <v>154</v>
      </c>
    </row>
    <row r="81" spans="1:17" ht="14.4" customHeight="1" x14ac:dyDescent="0.3">
      <c r="A81" s="831" t="s">
        <v>581</v>
      </c>
      <c r="B81" s="832" t="s">
        <v>3286</v>
      </c>
      <c r="C81" s="832" t="s">
        <v>3296</v>
      </c>
      <c r="D81" s="832" t="s">
        <v>3485</v>
      </c>
      <c r="E81" s="832" t="s">
        <v>1055</v>
      </c>
      <c r="F81" s="849">
        <v>9.1</v>
      </c>
      <c r="G81" s="849">
        <v>7287.2799999999988</v>
      </c>
      <c r="H81" s="849">
        <v>1</v>
      </c>
      <c r="I81" s="849">
        <v>800.8</v>
      </c>
      <c r="J81" s="849">
        <v>18.5</v>
      </c>
      <c r="K81" s="849">
        <v>14814.8</v>
      </c>
      <c r="L81" s="849">
        <v>2.0329670329670333</v>
      </c>
      <c r="M81" s="849">
        <v>800.8</v>
      </c>
      <c r="N81" s="849">
        <v>29.000000000000004</v>
      </c>
      <c r="O81" s="849">
        <v>7624.0999999999985</v>
      </c>
      <c r="P81" s="837">
        <v>1.0462202632532303</v>
      </c>
      <c r="Q81" s="850">
        <v>262.89999999999992</v>
      </c>
    </row>
    <row r="82" spans="1:17" ht="14.4" customHeight="1" x14ac:dyDescent="0.3">
      <c r="A82" s="831" t="s">
        <v>581</v>
      </c>
      <c r="B82" s="832" t="s">
        <v>3286</v>
      </c>
      <c r="C82" s="832" t="s">
        <v>3296</v>
      </c>
      <c r="D82" s="832" t="s">
        <v>3486</v>
      </c>
      <c r="E82" s="832" t="s">
        <v>3487</v>
      </c>
      <c r="F82" s="849">
        <v>53.2</v>
      </c>
      <c r="G82" s="849">
        <v>17630.66</v>
      </c>
      <c r="H82" s="849">
        <v>1</v>
      </c>
      <c r="I82" s="849">
        <v>331.4033834586466</v>
      </c>
      <c r="J82" s="849">
        <v>50.2</v>
      </c>
      <c r="K82" s="849">
        <v>16636.28</v>
      </c>
      <c r="L82" s="849">
        <v>0.94359938879202476</v>
      </c>
      <c r="M82" s="849">
        <v>331.4</v>
      </c>
      <c r="N82" s="849">
        <v>48.300000000000004</v>
      </c>
      <c r="O82" s="849">
        <v>6460.91</v>
      </c>
      <c r="P82" s="837">
        <v>0.36645877125416743</v>
      </c>
      <c r="Q82" s="850">
        <v>133.76625258799172</v>
      </c>
    </row>
    <row r="83" spans="1:17" ht="14.4" customHeight="1" x14ac:dyDescent="0.3">
      <c r="A83" s="831" t="s">
        <v>581</v>
      </c>
      <c r="B83" s="832" t="s">
        <v>3286</v>
      </c>
      <c r="C83" s="832" t="s">
        <v>3296</v>
      </c>
      <c r="D83" s="832" t="s">
        <v>3488</v>
      </c>
      <c r="E83" s="832" t="s">
        <v>886</v>
      </c>
      <c r="F83" s="849">
        <v>6</v>
      </c>
      <c r="G83" s="849">
        <v>67763.09</v>
      </c>
      <c r="H83" s="849">
        <v>1</v>
      </c>
      <c r="I83" s="849">
        <v>11293.848333333333</v>
      </c>
      <c r="J83" s="849">
        <v>5.2</v>
      </c>
      <c r="K83" s="849">
        <v>37086.92</v>
      </c>
      <c r="L83" s="849">
        <v>0.54730266875374189</v>
      </c>
      <c r="M83" s="849">
        <v>7132.0999999999995</v>
      </c>
      <c r="N83" s="849"/>
      <c r="O83" s="849"/>
      <c r="P83" s="837"/>
      <c r="Q83" s="850"/>
    </row>
    <row r="84" spans="1:17" ht="14.4" customHeight="1" x14ac:dyDescent="0.3">
      <c r="A84" s="831" t="s">
        <v>581</v>
      </c>
      <c r="B84" s="832" t="s">
        <v>3286</v>
      </c>
      <c r="C84" s="832" t="s">
        <v>3296</v>
      </c>
      <c r="D84" s="832" t="s">
        <v>3489</v>
      </c>
      <c r="E84" s="832" t="s">
        <v>3490</v>
      </c>
      <c r="F84" s="849">
        <v>1.4</v>
      </c>
      <c r="G84" s="849">
        <v>1105.79</v>
      </c>
      <c r="H84" s="849">
        <v>1</v>
      </c>
      <c r="I84" s="849">
        <v>789.85</v>
      </c>
      <c r="J84" s="849">
        <v>0.7</v>
      </c>
      <c r="K84" s="849">
        <v>552.86</v>
      </c>
      <c r="L84" s="849">
        <v>0.49996834842058624</v>
      </c>
      <c r="M84" s="849">
        <v>789.80000000000007</v>
      </c>
      <c r="N84" s="849"/>
      <c r="O84" s="849"/>
      <c r="P84" s="837"/>
      <c r="Q84" s="850"/>
    </row>
    <row r="85" spans="1:17" ht="14.4" customHeight="1" x14ac:dyDescent="0.3">
      <c r="A85" s="831" t="s">
        <v>581</v>
      </c>
      <c r="B85" s="832" t="s">
        <v>3286</v>
      </c>
      <c r="C85" s="832" t="s">
        <v>3296</v>
      </c>
      <c r="D85" s="832" t="s">
        <v>3491</v>
      </c>
      <c r="E85" s="832" t="s">
        <v>3492</v>
      </c>
      <c r="F85" s="849"/>
      <c r="G85" s="849"/>
      <c r="H85" s="849"/>
      <c r="I85" s="849"/>
      <c r="J85" s="849">
        <v>7.1</v>
      </c>
      <c r="K85" s="849">
        <v>23172.5</v>
      </c>
      <c r="L85" s="849"/>
      <c r="M85" s="849">
        <v>3263.7323943661972</v>
      </c>
      <c r="N85" s="849">
        <v>1.5</v>
      </c>
      <c r="O85" s="849">
        <v>1377.75</v>
      </c>
      <c r="P85" s="837"/>
      <c r="Q85" s="850">
        <v>918.5</v>
      </c>
    </row>
    <row r="86" spans="1:17" ht="14.4" customHeight="1" x14ac:dyDescent="0.3">
      <c r="A86" s="831" t="s">
        <v>581</v>
      </c>
      <c r="B86" s="832" t="s">
        <v>3286</v>
      </c>
      <c r="C86" s="832" t="s">
        <v>3296</v>
      </c>
      <c r="D86" s="832" t="s">
        <v>3493</v>
      </c>
      <c r="E86" s="832" t="s">
        <v>3494</v>
      </c>
      <c r="F86" s="849">
        <v>0.3</v>
      </c>
      <c r="G86" s="849">
        <v>115.98</v>
      </c>
      <c r="H86" s="849">
        <v>1</v>
      </c>
      <c r="I86" s="849">
        <v>386.6</v>
      </c>
      <c r="J86" s="849">
        <v>5.5</v>
      </c>
      <c r="K86" s="849">
        <v>2126.2999999999997</v>
      </c>
      <c r="L86" s="849">
        <v>18.333333333333329</v>
      </c>
      <c r="M86" s="849">
        <v>386.59999999999997</v>
      </c>
      <c r="N86" s="849"/>
      <c r="O86" s="849"/>
      <c r="P86" s="837"/>
      <c r="Q86" s="850"/>
    </row>
    <row r="87" spans="1:17" ht="14.4" customHeight="1" x14ac:dyDescent="0.3">
      <c r="A87" s="831" t="s">
        <v>581</v>
      </c>
      <c r="B87" s="832" t="s">
        <v>3286</v>
      </c>
      <c r="C87" s="832" t="s">
        <v>3495</v>
      </c>
      <c r="D87" s="832" t="s">
        <v>3496</v>
      </c>
      <c r="E87" s="832" t="s">
        <v>3497</v>
      </c>
      <c r="F87" s="849">
        <v>1</v>
      </c>
      <c r="G87" s="849">
        <v>1406.61</v>
      </c>
      <c r="H87" s="849">
        <v>1</v>
      </c>
      <c r="I87" s="849">
        <v>1406.61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581</v>
      </c>
      <c r="B88" s="832" t="s">
        <v>3286</v>
      </c>
      <c r="C88" s="832" t="s">
        <v>3495</v>
      </c>
      <c r="D88" s="832" t="s">
        <v>3498</v>
      </c>
      <c r="E88" s="832" t="s">
        <v>3499</v>
      </c>
      <c r="F88" s="849">
        <v>22</v>
      </c>
      <c r="G88" s="849">
        <v>47510.54</v>
      </c>
      <c r="H88" s="849">
        <v>1</v>
      </c>
      <c r="I88" s="849">
        <v>2159.5700000000002</v>
      </c>
      <c r="J88" s="849">
        <v>32</v>
      </c>
      <c r="K88" s="849">
        <v>69106.24000000002</v>
      </c>
      <c r="L88" s="849">
        <v>1.454545454545455</v>
      </c>
      <c r="M88" s="849">
        <v>2159.5700000000006</v>
      </c>
      <c r="N88" s="849">
        <v>11</v>
      </c>
      <c r="O88" s="849">
        <v>23955.8</v>
      </c>
      <c r="P88" s="837">
        <v>0.50422074764883751</v>
      </c>
      <c r="Q88" s="850">
        <v>2177.7999999999997</v>
      </c>
    </row>
    <row r="89" spans="1:17" ht="14.4" customHeight="1" x14ac:dyDescent="0.3">
      <c r="A89" s="831" t="s">
        <v>581</v>
      </c>
      <c r="B89" s="832" t="s">
        <v>3286</v>
      </c>
      <c r="C89" s="832" t="s">
        <v>3495</v>
      </c>
      <c r="D89" s="832" t="s">
        <v>3500</v>
      </c>
      <c r="E89" s="832" t="s">
        <v>3501</v>
      </c>
      <c r="F89" s="849">
        <v>1</v>
      </c>
      <c r="G89" s="849">
        <v>2641.15</v>
      </c>
      <c r="H89" s="849">
        <v>1</v>
      </c>
      <c r="I89" s="849">
        <v>2641.15</v>
      </c>
      <c r="J89" s="849">
        <v>21</v>
      </c>
      <c r="K89" s="849">
        <v>55464.149999999994</v>
      </c>
      <c r="L89" s="849">
        <v>20.999999999999996</v>
      </c>
      <c r="M89" s="849">
        <v>2641.1499999999996</v>
      </c>
      <c r="N89" s="849">
        <v>13</v>
      </c>
      <c r="O89" s="849">
        <v>34608.600000000006</v>
      </c>
      <c r="P89" s="837">
        <v>13.103610169812393</v>
      </c>
      <c r="Q89" s="850">
        <v>2662.2000000000003</v>
      </c>
    </row>
    <row r="90" spans="1:17" ht="14.4" customHeight="1" x14ac:dyDescent="0.3">
      <c r="A90" s="831" t="s">
        <v>581</v>
      </c>
      <c r="B90" s="832" t="s">
        <v>3286</v>
      </c>
      <c r="C90" s="832" t="s">
        <v>3495</v>
      </c>
      <c r="D90" s="832" t="s">
        <v>3502</v>
      </c>
      <c r="E90" s="832" t="s">
        <v>3503</v>
      </c>
      <c r="F90" s="849">
        <v>4</v>
      </c>
      <c r="G90" s="849">
        <v>8638.2800000000007</v>
      </c>
      <c r="H90" s="849">
        <v>1</v>
      </c>
      <c r="I90" s="849">
        <v>2159.5700000000002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581</v>
      </c>
      <c r="B91" s="832" t="s">
        <v>3286</v>
      </c>
      <c r="C91" s="832" t="s">
        <v>3495</v>
      </c>
      <c r="D91" s="832" t="s">
        <v>3504</v>
      </c>
      <c r="E91" s="832" t="s">
        <v>3505</v>
      </c>
      <c r="F91" s="849">
        <v>6</v>
      </c>
      <c r="G91" s="849">
        <v>7269.66</v>
      </c>
      <c r="H91" s="849">
        <v>1</v>
      </c>
      <c r="I91" s="849">
        <v>1211.6099999999999</v>
      </c>
      <c r="J91" s="849">
        <v>3</v>
      </c>
      <c r="K91" s="849">
        <v>3634.83</v>
      </c>
      <c r="L91" s="849">
        <v>0.5</v>
      </c>
      <c r="M91" s="849">
        <v>1211.6099999999999</v>
      </c>
      <c r="N91" s="849">
        <v>2</v>
      </c>
      <c r="O91" s="849">
        <v>2448.6999999999998</v>
      </c>
      <c r="P91" s="837">
        <v>0.33683831155789951</v>
      </c>
      <c r="Q91" s="850">
        <v>1224.3499999999999</v>
      </c>
    </row>
    <row r="92" spans="1:17" ht="14.4" customHeight="1" x14ac:dyDescent="0.3">
      <c r="A92" s="831" t="s">
        <v>581</v>
      </c>
      <c r="B92" s="832" t="s">
        <v>3286</v>
      </c>
      <c r="C92" s="832" t="s">
        <v>3506</v>
      </c>
      <c r="D92" s="832" t="s">
        <v>3507</v>
      </c>
      <c r="E92" s="832" t="s">
        <v>3508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13068.03</v>
      </c>
      <c r="P92" s="837"/>
      <c r="Q92" s="850">
        <v>13068.03</v>
      </c>
    </row>
    <row r="93" spans="1:17" ht="14.4" customHeight="1" x14ac:dyDescent="0.3">
      <c r="A93" s="831" t="s">
        <v>581</v>
      </c>
      <c r="B93" s="832" t="s">
        <v>3286</v>
      </c>
      <c r="C93" s="832" t="s">
        <v>3506</v>
      </c>
      <c r="D93" s="832" t="s">
        <v>3509</v>
      </c>
      <c r="E93" s="832" t="s">
        <v>3510</v>
      </c>
      <c r="F93" s="849"/>
      <c r="G93" s="849"/>
      <c r="H93" s="849"/>
      <c r="I93" s="849"/>
      <c r="J93" s="849">
        <v>1</v>
      </c>
      <c r="K93" s="849">
        <v>1072.79</v>
      </c>
      <c r="L93" s="849"/>
      <c r="M93" s="849">
        <v>1072.79</v>
      </c>
      <c r="N93" s="849"/>
      <c r="O93" s="849"/>
      <c r="P93" s="837"/>
      <c r="Q93" s="850"/>
    </row>
    <row r="94" spans="1:17" ht="14.4" customHeight="1" x14ac:dyDescent="0.3">
      <c r="A94" s="831" t="s">
        <v>581</v>
      </c>
      <c r="B94" s="832" t="s">
        <v>3286</v>
      </c>
      <c r="C94" s="832" t="s">
        <v>3506</v>
      </c>
      <c r="D94" s="832" t="s">
        <v>3511</v>
      </c>
      <c r="E94" s="832" t="s">
        <v>3512</v>
      </c>
      <c r="F94" s="849"/>
      <c r="G94" s="849"/>
      <c r="H94" s="849"/>
      <c r="I94" s="849"/>
      <c r="J94" s="849">
        <v>1</v>
      </c>
      <c r="K94" s="849">
        <v>11437</v>
      </c>
      <c r="L94" s="849"/>
      <c r="M94" s="849">
        <v>11437</v>
      </c>
      <c r="N94" s="849"/>
      <c r="O94" s="849"/>
      <c r="P94" s="837"/>
      <c r="Q94" s="850"/>
    </row>
    <row r="95" spans="1:17" ht="14.4" customHeight="1" x14ac:dyDescent="0.3">
      <c r="A95" s="831" t="s">
        <v>581</v>
      </c>
      <c r="B95" s="832" t="s">
        <v>3286</v>
      </c>
      <c r="C95" s="832" t="s">
        <v>3506</v>
      </c>
      <c r="D95" s="832" t="s">
        <v>3513</v>
      </c>
      <c r="E95" s="832" t="s">
        <v>3514</v>
      </c>
      <c r="F95" s="849">
        <v>3</v>
      </c>
      <c r="G95" s="849">
        <v>33690.120000000003</v>
      </c>
      <c r="H95" s="849">
        <v>1</v>
      </c>
      <c r="I95" s="849">
        <v>11230.04</v>
      </c>
      <c r="J95" s="849">
        <v>3</v>
      </c>
      <c r="K95" s="849">
        <v>33690.120000000003</v>
      </c>
      <c r="L95" s="849">
        <v>1</v>
      </c>
      <c r="M95" s="849">
        <v>11230.04</v>
      </c>
      <c r="N95" s="849"/>
      <c r="O95" s="849"/>
      <c r="P95" s="837"/>
      <c r="Q95" s="850"/>
    </row>
    <row r="96" spans="1:17" ht="14.4" customHeight="1" x14ac:dyDescent="0.3">
      <c r="A96" s="831" t="s">
        <v>581</v>
      </c>
      <c r="B96" s="832" t="s">
        <v>3286</v>
      </c>
      <c r="C96" s="832" t="s">
        <v>3506</v>
      </c>
      <c r="D96" s="832" t="s">
        <v>3515</v>
      </c>
      <c r="E96" s="832" t="s">
        <v>3516</v>
      </c>
      <c r="F96" s="849">
        <v>26</v>
      </c>
      <c r="G96" s="849">
        <v>361742.67999999993</v>
      </c>
      <c r="H96" s="849">
        <v>1</v>
      </c>
      <c r="I96" s="849">
        <v>13913.179999999997</v>
      </c>
      <c r="J96" s="849">
        <v>29</v>
      </c>
      <c r="K96" s="849">
        <v>372165</v>
      </c>
      <c r="L96" s="849">
        <v>1.028811419211026</v>
      </c>
      <c r="M96" s="849">
        <v>12833.275862068966</v>
      </c>
      <c r="N96" s="849">
        <v>22</v>
      </c>
      <c r="O96" s="849">
        <v>175272.44</v>
      </c>
      <c r="P96" s="837">
        <v>0.4845224235083348</v>
      </c>
      <c r="Q96" s="850">
        <v>7966.9290909090914</v>
      </c>
    </row>
    <row r="97" spans="1:17" ht="14.4" customHeight="1" x14ac:dyDescent="0.3">
      <c r="A97" s="831" t="s">
        <v>581</v>
      </c>
      <c r="B97" s="832" t="s">
        <v>3286</v>
      </c>
      <c r="C97" s="832" t="s">
        <v>3506</v>
      </c>
      <c r="D97" s="832" t="s">
        <v>3517</v>
      </c>
      <c r="E97" s="832" t="s">
        <v>3518</v>
      </c>
      <c r="F97" s="849"/>
      <c r="G97" s="849"/>
      <c r="H97" s="849"/>
      <c r="I97" s="849"/>
      <c r="J97" s="849">
        <v>1</v>
      </c>
      <c r="K97" s="849">
        <v>2833.42</v>
      </c>
      <c r="L97" s="849"/>
      <c r="M97" s="849">
        <v>2833.42</v>
      </c>
      <c r="N97" s="849"/>
      <c r="O97" s="849"/>
      <c r="P97" s="837"/>
      <c r="Q97" s="850"/>
    </row>
    <row r="98" spans="1:17" ht="14.4" customHeight="1" x14ac:dyDescent="0.3">
      <c r="A98" s="831" t="s">
        <v>581</v>
      </c>
      <c r="B98" s="832" t="s">
        <v>3286</v>
      </c>
      <c r="C98" s="832" t="s">
        <v>3506</v>
      </c>
      <c r="D98" s="832" t="s">
        <v>3519</v>
      </c>
      <c r="E98" s="832" t="s">
        <v>3520</v>
      </c>
      <c r="F98" s="849">
        <v>14</v>
      </c>
      <c r="G98" s="849">
        <v>380312.24</v>
      </c>
      <c r="H98" s="849">
        <v>1</v>
      </c>
      <c r="I98" s="849">
        <v>27165.16</v>
      </c>
      <c r="J98" s="849">
        <v>7</v>
      </c>
      <c r="K98" s="849">
        <v>180947.96</v>
      </c>
      <c r="L98" s="849">
        <v>0.47578789470462479</v>
      </c>
      <c r="M98" s="849">
        <v>25849.708571428571</v>
      </c>
      <c r="N98" s="849">
        <v>10</v>
      </c>
      <c r="O98" s="849">
        <v>230686.69999999998</v>
      </c>
      <c r="P98" s="837">
        <v>0.60657185264402746</v>
      </c>
      <c r="Q98" s="850">
        <v>23068.67</v>
      </c>
    </row>
    <row r="99" spans="1:17" ht="14.4" customHeight="1" x14ac:dyDescent="0.3">
      <c r="A99" s="831" t="s">
        <v>581</v>
      </c>
      <c r="B99" s="832" t="s">
        <v>3286</v>
      </c>
      <c r="C99" s="832" t="s">
        <v>3506</v>
      </c>
      <c r="D99" s="832" t="s">
        <v>3521</v>
      </c>
      <c r="E99" s="832" t="s">
        <v>3522</v>
      </c>
      <c r="F99" s="849">
        <v>1</v>
      </c>
      <c r="G99" s="849">
        <v>27165.16</v>
      </c>
      <c r="H99" s="849">
        <v>1</v>
      </c>
      <c r="I99" s="849">
        <v>27165.16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581</v>
      </c>
      <c r="B100" s="832" t="s">
        <v>3286</v>
      </c>
      <c r="C100" s="832" t="s">
        <v>3506</v>
      </c>
      <c r="D100" s="832" t="s">
        <v>3523</v>
      </c>
      <c r="E100" s="832" t="s">
        <v>3524</v>
      </c>
      <c r="F100" s="849">
        <v>3</v>
      </c>
      <c r="G100" s="849">
        <v>46782.479999999996</v>
      </c>
      <c r="H100" s="849">
        <v>1</v>
      </c>
      <c r="I100" s="849">
        <v>15594.159999999998</v>
      </c>
      <c r="J100" s="849">
        <v>4</v>
      </c>
      <c r="K100" s="849">
        <v>62376.639999999999</v>
      </c>
      <c r="L100" s="849">
        <v>1.3333333333333335</v>
      </c>
      <c r="M100" s="849">
        <v>15594.16</v>
      </c>
      <c r="N100" s="849">
        <v>4</v>
      </c>
      <c r="O100" s="849">
        <v>62376.639999999999</v>
      </c>
      <c r="P100" s="837">
        <v>1.3333333333333335</v>
      </c>
      <c r="Q100" s="850">
        <v>15594.16</v>
      </c>
    </row>
    <row r="101" spans="1:17" ht="14.4" customHeight="1" x14ac:dyDescent="0.3">
      <c r="A101" s="831" t="s">
        <v>581</v>
      </c>
      <c r="B101" s="832" t="s">
        <v>3286</v>
      </c>
      <c r="C101" s="832" t="s">
        <v>3506</v>
      </c>
      <c r="D101" s="832" t="s">
        <v>3525</v>
      </c>
      <c r="E101" s="832" t="s">
        <v>3526</v>
      </c>
      <c r="F101" s="849"/>
      <c r="G101" s="849"/>
      <c r="H101" s="849"/>
      <c r="I101" s="849"/>
      <c r="J101" s="849">
        <v>1</v>
      </c>
      <c r="K101" s="849">
        <v>3701.89</v>
      </c>
      <c r="L101" s="849"/>
      <c r="M101" s="849">
        <v>3701.89</v>
      </c>
      <c r="N101" s="849"/>
      <c r="O101" s="849"/>
      <c r="P101" s="837"/>
      <c r="Q101" s="850"/>
    </row>
    <row r="102" spans="1:17" ht="14.4" customHeight="1" x14ac:dyDescent="0.3">
      <c r="A102" s="831" t="s">
        <v>581</v>
      </c>
      <c r="B102" s="832" t="s">
        <v>3286</v>
      </c>
      <c r="C102" s="832" t="s">
        <v>3506</v>
      </c>
      <c r="D102" s="832" t="s">
        <v>3527</v>
      </c>
      <c r="E102" s="832" t="s">
        <v>3528</v>
      </c>
      <c r="F102" s="849">
        <v>1</v>
      </c>
      <c r="G102" s="849">
        <v>2200</v>
      </c>
      <c r="H102" s="849">
        <v>1</v>
      </c>
      <c r="I102" s="849">
        <v>2200</v>
      </c>
      <c r="J102" s="849"/>
      <c r="K102" s="849"/>
      <c r="L102" s="849"/>
      <c r="M102" s="849"/>
      <c r="N102" s="849">
        <v>1</v>
      </c>
      <c r="O102" s="849">
        <v>2200</v>
      </c>
      <c r="P102" s="837">
        <v>1</v>
      </c>
      <c r="Q102" s="850">
        <v>2200</v>
      </c>
    </row>
    <row r="103" spans="1:17" ht="14.4" customHeight="1" x14ac:dyDescent="0.3">
      <c r="A103" s="831" t="s">
        <v>581</v>
      </c>
      <c r="B103" s="832" t="s">
        <v>3286</v>
      </c>
      <c r="C103" s="832" t="s">
        <v>3506</v>
      </c>
      <c r="D103" s="832" t="s">
        <v>3529</v>
      </c>
      <c r="E103" s="832" t="s">
        <v>3530</v>
      </c>
      <c r="F103" s="849"/>
      <c r="G103" s="849"/>
      <c r="H103" s="849"/>
      <c r="I103" s="849"/>
      <c r="J103" s="849">
        <v>2</v>
      </c>
      <c r="K103" s="849">
        <v>19766.66</v>
      </c>
      <c r="L103" s="849"/>
      <c r="M103" s="849">
        <v>9883.33</v>
      </c>
      <c r="N103" s="849">
        <v>2</v>
      </c>
      <c r="O103" s="849">
        <v>18837.32</v>
      </c>
      <c r="P103" s="837"/>
      <c r="Q103" s="850">
        <v>9418.66</v>
      </c>
    </row>
    <row r="104" spans="1:17" ht="14.4" customHeight="1" x14ac:dyDescent="0.3">
      <c r="A104" s="831" t="s">
        <v>581</v>
      </c>
      <c r="B104" s="832" t="s">
        <v>3286</v>
      </c>
      <c r="C104" s="832" t="s">
        <v>3506</v>
      </c>
      <c r="D104" s="832" t="s">
        <v>3531</v>
      </c>
      <c r="E104" s="832" t="s">
        <v>3532</v>
      </c>
      <c r="F104" s="849"/>
      <c r="G104" s="849"/>
      <c r="H104" s="849"/>
      <c r="I104" s="849"/>
      <c r="J104" s="849">
        <v>1</v>
      </c>
      <c r="K104" s="849">
        <v>9309.57</v>
      </c>
      <c r="L104" s="849"/>
      <c r="M104" s="849">
        <v>9309.57</v>
      </c>
      <c r="N104" s="849">
        <v>1</v>
      </c>
      <c r="O104" s="849">
        <v>9309.57</v>
      </c>
      <c r="P104" s="837"/>
      <c r="Q104" s="850">
        <v>9309.57</v>
      </c>
    </row>
    <row r="105" spans="1:17" ht="14.4" customHeight="1" x14ac:dyDescent="0.3">
      <c r="A105" s="831" t="s">
        <v>581</v>
      </c>
      <c r="B105" s="832" t="s">
        <v>3286</v>
      </c>
      <c r="C105" s="832" t="s">
        <v>3506</v>
      </c>
      <c r="D105" s="832" t="s">
        <v>3533</v>
      </c>
      <c r="E105" s="832" t="s">
        <v>3534</v>
      </c>
      <c r="F105" s="849">
        <v>2</v>
      </c>
      <c r="G105" s="849">
        <v>20696</v>
      </c>
      <c r="H105" s="849">
        <v>1</v>
      </c>
      <c r="I105" s="849">
        <v>10348</v>
      </c>
      <c r="J105" s="849">
        <v>1</v>
      </c>
      <c r="K105" s="849">
        <v>9274.5</v>
      </c>
      <c r="L105" s="849">
        <v>0.44813007344414379</v>
      </c>
      <c r="M105" s="849">
        <v>9274.5</v>
      </c>
      <c r="N105" s="849"/>
      <c r="O105" s="849"/>
      <c r="P105" s="837"/>
      <c r="Q105" s="850"/>
    </row>
    <row r="106" spans="1:17" ht="14.4" customHeight="1" x14ac:dyDescent="0.3">
      <c r="A106" s="831" t="s">
        <v>581</v>
      </c>
      <c r="B106" s="832" t="s">
        <v>3286</v>
      </c>
      <c r="C106" s="832" t="s">
        <v>3506</v>
      </c>
      <c r="D106" s="832" t="s">
        <v>3535</v>
      </c>
      <c r="E106" s="832" t="s">
        <v>3536</v>
      </c>
      <c r="F106" s="849"/>
      <c r="G106" s="849"/>
      <c r="H106" s="849"/>
      <c r="I106" s="849"/>
      <c r="J106" s="849"/>
      <c r="K106" s="849"/>
      <c r="L106" s="849"/>
      <c r="M106" s="849"/>
      <c r="N106" s="849">
        <v>3</v>
      </c>
      <c r="O106" s="849">
        <v>28470.090000000004</v>
      </c>
      <c r="P106" s="837"/>
      <c r="Q106" s="850">
        <v>9490.0300000000007</v>
      </c>
    </row>
    <row r="107" spans="1:17" ht="14.4" customHeight="1" x14ac:dyDescent="0.3">
      <c r="A107" s="831" t="s">
        <v>581</v>
      </c>
      <c r="B107" s="832" t="s">
        <v>3286</v>
      </c>
      <c r="C107" s="832" t="s">
        <v>3506</v>
      </c>
      <c r="D107" s="832" t="s">
        <v>3537</v>
      </c>
      <c r="E107" s="832" t="s">
        <v>3538</v>
      </c>
      <c r="F107" s="849">
        <v>2</v>
      </c>
      <c r="G107" s="849">
        <v>20696</v>
      </c>
      <c r="H107" s="849">
        <v>1</v>
      </c>
      <c r="I107" s="849">
        <v>10348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581</v>
      </c>
      <c r="B108" s="832" t="s">
        <v>3286</v>
      </c>
      <c r="C108" s="832" t="s">
        <v>3506</v>
      </c>
      <c r="D108" s="832" t="s">
        <v>3539</v>
      </c>
      <c r="E108" s="832" t="s">
        <v>3540</v>
      </c>
      <c r="F108" s="849">
        <v>1</v>
      </c>
      <c r="G108" s="849">
        <v>10348</v>
      </c>
      <c r="H108" s="849">
        <v>1</v>
      </c>
      <c r="I108" s="849">
        <v>10348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581</v>
      </c>
      <c r="B109" s="832" t="s">
        <v>3286</v>
      </c>
      <c r="C109" s="832" t="s">
        <v>3506</v>
      </c>
      <c r="D109" s="832" t="s">
        <v>3541</v>
      </c>
      <c r="E109" s="832" t="s">
        <v>3542</v>
      </c>
      <c r="F109" s="849">
        <v>25</v>
      </c>
      <c r="G109" s="849">
        <v>23240.5</v>
      </c>
      <c r="H109" s="849">
        <v>1</v>
      </c>
      <c r="I109" s="849">
        <v>929.62</v>
      </c>
      <c r="J109" s="849">
        <v>29</v>
      </c>
      <c r="K109" s="849">
        <v>24204.579999999998</v>
      </c>
      <c r="L109" s="849">
        <v>1.0414827563950861</v>
      </c>
      <c r="M109" s="849">
        <v>834.64068965517231</v>
      </c>
      <c r="N109" s="849">
        <v>22</v>
      </c>
      <c r="O109" s="849">
        <v>17697.239999999998</v>
      </c>
      <c r="P109" s="837">
        <v>0.76148275639508611</v>
      </c>
      <c r="Q109" s="850">
        <v>804.42</v>
      </c>
    </row>
    <row r="110" spans="1:17" ht="14.4" customHeight="1" x14ac:dyDescent="0.3">
      <c r="A110" s="831" t="s">
        <v>581</v>
      </c>
      <c r="B110" s="832" t="s">
        <v>3286</v>
      </c>
      <c r="C110" s="832" t="s">
        <v>3506</v>
      </c>
      <c r="D110" s="832" t="s">
        <v>3543</v>
      </c>
      <c r="E110" s="832" t="s">
        <v>3544</v>
      </c>
      <c r="F110" s="849">
        <v>10</v>
      </c>
      <c r="G110" s="849">
        <v>44520.600000000006</v>
      </c>
      <c r="H110" s="849">
        <v>1</v>
      </c>
      <c r="I110" s="849">
        <v>4452.0600000000004</v>
      </c>
      <c r="J110" s="849">
        <v>9</v>
      </c>
      <c r="K110" s="849">
        <v>38298.960000000006</v>
      </c>
      <c r="L110" s="849">
        <v>0.86025255724316385</v>
      </c>
      <c r="M110" s="849">
        <v>4255.4400000000005</v>
      </c>
      <c r="N110" s="849">
        <v>13</v>
      </c>
      <c r="O110" s="849">
        <v>54042.689999999995</v>
      </c>
      <c r="P110" s="837">
        <v>1.2138805406935214</v>
      </c>
      <c r="Q110" s="850">
        <v>4157.1299999999992</v>
      </c>
    </row>
    <row r="111" spans="1:17" ht="14.4" customHeight="1" x14ac:dyDescent="0.3">
      <c r="A111" s="831" t="s">
        <v>581</v>
      </c>
      <c r="B111" s="832" t="s">
        <v>3286</v>
      </c>
      <c r="C111" s="832" t="s">
        <v>3506</v>
      </c>
      <c r="D111" s="832" t="s">
        <v>3545</v>
      </c>
      <c r="E111" s="832" t="s">
        <v>3546</v>
      </c>
      <c r="F111" s="849">
        <v>76</v>
      </c>
      <c r="G111" s="849">
        <v>4590.4000000000005</v>
      </c>
      <c r="H111" s="849">
        <v>1</v>
      </c>
      <c r="I111" s="849">
        <v>60.400000000000006</v>
      </c>
      <c r="J111" s="849">
        <v>93</v>
      </c>
      <c r="K111" s="849">
        <v>5859</v>
      </c>
      <c r="L111" s="849">
        <v>1.2763593586615545</v>
      </c>
      <c r="M111" s="849">
        <v>63</v>
      </c>
      <c r="N111" s="849">
        <v>79</v>
      </c>
      <c r="O111" s="849">
        <v>4977</v>
      </c>
      <c r="P111" s="837">
        <v>1.0842192401533635</v>
      </c>
      <c r="Q111" s="850">
        <v>63</v>
      </c>
    </row>
    <row r="112" spans="1:17" ht="14.4" customHeight="1" x14ac:dyDescent="0.3">
      <c r="A112" s="831" t="s">
        <v>581</v>
      </c>
      <c r="B112" s="832" t="s">
        <v>3286</v>
      </c>
      <c r="C112" s="832" t="s">
        <v>3506</v>
      </c>
      <c r="D112" s="832" t="s">
        <v>3547</v>
      </c>
      <c r="E112" s="832" t="s">
        <v>3548</v>
      </c>
      <c r="F112" s="849"/>
      <c r="G112" s="849"/>
      <c r="H112" s="849"/>
      <c r="I112" s="849"/>
      <c r="J112" s="849">
        <v>3</v>
      </c>
      <c r="K112" s="849">
        <v>434.1</v>
      </c>
      <c r="L112" s="849"/>
      <c r="M112" s="849">
        <v>144.70000000000002</v>
      </c>
      <c r="N112" s="849">
        <v>2</v>
      </c>
      <c r="O112" s="849">
        <v>289.39999999999998</v>
      </c>
      <c r="P112" s="837"/>
      <c r="Q112" s="850">
        <v>144.69999999999999</v>
      </c>
    </row>
    <row r="113" spans="1:17" ht="14.4" customHeight="1" x14ac:dyDescent="0.3">
      <c r="A113" s="831" t="s">
        <v>581</v>
      </c>
      <c r="B113" s="832" t="s">
        <v>3286</v>
      </c>
      <c r="C113" s="832" t="s">
        <v>3506</v>
      </c>
      <c r="D113" s="832" t="s">
        <v>3549</v>
      </c>
      <c r="E113" s="832" t="s">
        <v>3548</v>
      </c>
      <c r="F113" s="849">
        <v>6</v>
      </c>
      <c r="G113" s="849">
        <v>1197</v>
      </c>
      <c r="H113" s="849">
        <v>1</v>
      </c>
      <c r="I113" s="849">
        <v>199.5</v>
      </c>
      <c r="J113" s="849">
        <v>3</v>
      </c>
      <c r="K113" s="849">
        <v>598.5</v>
      </c>
      <c r="L113" s="849">
        <v>0.5</v>
      </c>
      <c r="M113" s="849">
        <v>199.5</v>
      </c>
      <c r="N113" s="849">
        <v>4</v>
      </c>
      <c r="O113" s="849">
        <v>798</v>
      </c>
      <c r="P113" s="837">
        <v>0.66666666666666663</v>
      </c>
      <c r="Q113" s="850">
        <v>199.5</v>
      </c>
    </row>
    <row r="114" spans="1:17" ht="14.4" customHeight="1" x14ac:dyDescent="0.3">
      <c r="A114" s="831" t="s">
        <v>581</v>
      </c>
      <c r="B114" s="832" t="s">
        <v>3286</v>
      </c>
      <c r="C114" s="832" t="s">
        <v>3506</v>
      </c>
      <c r="D114" s="832" t="s">
        <v>3550</v>
      </c>
      <c r="E114" s="832" t="s">
        <v>3551</v>
      </c>
      <c r="F114" s="849">
        <v>2</v>
      </c>
      <c r="G114" s="849">
        <v>6473.12</v>
      </c>
      <c r="H114" s="849">
        <v>1</v>
      </c>
      <c r="I114" s="849">
        <v>3236.56</v>
      </c>
      <c r="J114" s="849">
        <v>2</v>
      </c>
      <c r="K114" s="849">
        <v>6185</v>
      </c>
      <c r="L114" s="849">
        <v>0.95548977927181944</v>
      </c>
      <c r="M114" s="849">
        <v>3092.5</v>
      </c>
      <c r="N114" s="849">
        <v>2</v>
      </c>
      <c r="O114" s="849">
        <v>5896.88</v>
      </c>
      <c r="P114" s="837">
        <v>0.91097955854363899</v>
      </c>
      <c r="Q114" s="850">
        <v>2948.44</v>
      </c>
    </row>
    <row r="115" spans="1:17" ht="14.4" customHeight="1" x14ac:dyDescent="0.3">
      <c r="A115" s="831" t="s">
        <v>581</v>
      </c>
      <c r="B115" s="832" t="s">
        <v>3286</v>
      </c>
      <c r="C115" s="832" t="s">
        <v>3506</v>
      </c>
      <c r="D115" s="832" t="s">
        <v>3552</v>
      </c>
      <c r="E115" s="832" t="s">
        <v>3553</v>
      </c>
      <c r="F115" s="849"/>
      <c r="G115" s="849"/>
      <c r="H115" s="849"/>
      <c r="I115" s="849"/>
      <c r="J115" s="849">
        <v>1</v>
      </c>
      <c r="K115" s="849">
        <v>2854.27</v>
      </c>
      <c r="L115" s="849"/>
      <c r="M115" s="849">
        <v>2854.27</v>
      </c>
      <c r="N115" s="849"/>
      <c r="O115" s="849"/>
      <c r="P115" s="837"/>
      <c r="Q115" s="850"/>
    </row>
    <row r="116" spans="1:17" ht="14.4" customHeight="1" x14ac:dyDescent="0.3">
      <c r="A116" s="831" t="s">
        <v>581</v>
      </c>
      <c r="B116" s="832" t="s">
        <v>3286</v>
      </c>
      <c r="C116" s="832" t="s">
        <v>3506</v>
      </c>
      <c r="D116" s="832" t="s">
        <v>3554</v>
      </c>
      <c r="E116" s="832" t="s">
        <v>3555</v>
      </c>
      <c r="F116" s="849"/>
      <c r="G116" s="849"/>
      <c r="H116" s="849"/>
      <c r="I116" s="849"/>
      <c r="J116" s="849">
        <v>4</v>
      </c>
      <c r="K116" s="849">
        <v>18468.04</v>
      </c>
      <c r="L116" s="849"/>
      <c r="M116" s="849">
        <v>4617.01</v>
      </c>
      <c r="N116" s="849">
        <v>4</v>
      </c>
      <c r="O116" s="849">
        <v>17660.080000000002</v>
      </c>
      <c r="P116" s="837"/>
      <c r="Q116" s="850">
        <v>4415.0200000000004</v>
      </c>
    </row>
    <row r="117" spans="1:17" ht="14.4" customHeight="1" x14ac:dyDescent="0.3">
      <c r="A117" s="831" t="s">
        <v>581</v>
      </c>
      <c r="B117" s="832" t="s">
        <v>3286</v>
      </c>
      <c r="C117" s="832" t="s">
        <v>3506</v>
      </c>
      <c r="D117" s="832" t="s">
        <v>3556</v>
      </c>
      <c r="E117" s="832" t="s">
        <v>3557</v>
      </c>
      <c r="F117" s="849">
        <v>21</v>
      </c>
      <c r="G117" s="849">
        <v>107773.47</v>
      </c>
      <c r="H117" s="849">
        <v>1</v>
      </c>
      <c r="I117" s="849">
        <v>5132.07</v>
      </c>
      <c r="J117" s="849">
        <v>17</v>
      </c>
      <c r="K117" s="849">
        <v>76659.37</v>
      </c>
      <c r="L117" s="849">
        <v>0.71130093519304882</v>
      </c>
      <c r="M117" s="849">
        <v>4509.3747058823528</v>
      </c>
      <c r="N117" s="849">
        <v>6</v>
      </c>
      <c r="O117" s="849">
        <v>26255.639999999996</v>
      </c>
      <c r="P117" s="837">
        <v>0.24361876814395969</v>
      </c>
      <c r="Q117" s="850">
        <v>4375.9399999999996</v>
      </c>
    </row>
    <row r="118" spans="1:17" ht="14.4" customHeight="1" x14ac:dyDescent="0.3">
      <c r="A118" s="831" t="s">
        <v>581</v>
      </c>
      <c r="B118" s="832" t="s">
        <v>3286</v>
      </c>
      <c r="C118" s="832" t="s">
        <v>3506</v>
      </c>
      <c r="D118" s="832" t="s">
        <v>3558</v>
      </c>
      <c r="E118" s="832" t="s">
        <v>3557</v>
      </c>
      <c r="F118" s="849">
        <v>3</v>
      </c>
      <c r="G118" s="849">
        <v>13856.579999999998</v>
      </c>
      <c r="H118" s="849">
        <v>1</v>
      </c>
      <c r="I118" s="849">
        <v>4618.8599999999997</v>
      </c>
      <c r="J118" s="849">
        <v>5</v>
      </c>
      <c r="K118" s="849">
        <v>19960.02</v>
      </c>
      <c r="L118" s="849">
        <v>1.4404723243397723</v>
      </c>
      <c r="M118" s="849">
        <v>3992.0039999999999</v>
      </c>
      <c r="N118" s="849">
        <v>10</v>
      </c>
      <c r="O118" s="849">
        <v>35741</v>
      </c>
      <c r="P118" s="837">
        <v>2.5793521922436855</v>
      </c>
      <c r="Q118" s="850">
        <v>3574.1</v>
      </c>
    </row>
    <row r="119" spans="1:17" ht="14.4" customHeight="1" x14ac:dyDescent="0.3">
      <c r="A119" s="831" t="s">
        <v>581</v>
      </c>
      <c r="B119" s="832" t="s">
        <v>3286</v>
      </c>
      <c r="C119" s="832" t="s">
        <v>3506</v>
      </c>
      <c r="D119" s="832" t="s">
        <v>3559</v>
      </c>
      <c r="E119" s="832" t="s">
        <v>3560</v>
      </c>
      <c r="F119" s="849">
        <v>3</v>
      </c>
      <c r="G119" s="849">
        <v>4259.46</v>
      </c>
      <c r="H119" s="849">
        <v>1</v>
      </c>
      <c r="I119" s="849">
        <v>1419.82</v>
      </c>
      <c r="J119" s="849">
        <v>2</v>
      </c>
      <c r="K119" s="849">
        <v>2839.64</v>
      </c>
      <c r="L119" s="849">
        <v>0.66666666666666663</v>
      </c>
      <c r="M119" s="849">
        <v>1419.82</v>
      </c>
      <c r="N119" s="849">
        <v>6</v>
      </c>
      <c r="O119" s="849">
        <v>8518.92</v>
      </c>
      <c r="P119" s="837">
        <v>2</v>
      </c>
      <c r="Q119" s="850">
        <v>1419.82</v>
      </c>
    </row>
    <row r="120" spans="1:17" ht="14.4" customHeight="1" x14ac:dyDescent="0.3">
      <c r="A120" s="831" t="s">
        <v>581</v>
      </c>
      <c r="B120" s="832" t="s">
        <v>3286</v>
      </c>
      <c r="C120" s="832" t="s">
        <v>3506</v>
      </c>
      <c r="D120" s="832" t="s">
        <v>3561</v>
      </c>
      <c r="E120" s="832" t="s">
        <v>3560</v>
      </c>
      <c r="F120" s="849">
        <v>1</v>
      </c>
      <c r="G120" s="849">
        <v>1547.29</v>
      </c>
      <c r="H120" s="849">
        <v>1</v>
      </c>
      <c r="I120" s="849">
        <v>1547.29</v>
      </c>
      <c r="J120" s="849"/>
      <c r="K120" s="849"/>
      <c r="L120" s="849"/>
      <c r="M120" s="849"/>
      <c r="N120" s="849">
        <v>1</v>
      </c>
      <c r="O120" s="849">
        <v>1547.29</v>
      </c>
      <c r="P120" s="837">
        <v>1</v>
      </c>
      <c r="Q120" s="850">
        <v>1547.29</v>
      </c>
    </row>
    <row r="121" spans="1:17" ht="14.4" customHeight="1" x14ac:dyDescent="0.3">
      <c r="A121" s="831" t="s">
        <v>581</v>
      </c>
      <c r="B121" s="832" t="s">
        <v>3286</v>
      </c>
      <c r="C121" s="832" t="s">
        <v>3506</v>
      </c>
      <c r="D121" s="832" t="s">
        <v>3562</v>
      </c>
      <c r="E121" s="832" t="s">
        <v>3563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1910.48</v>
      </c>
      <c r="P121" s="837"/>
      <c r="Q121" s="850">
        <v>1910.48</v>
      </c>
    </row>
    <row r="122" spans="1:17" ht="14.4" customHeight="1" x14ac:dyDescent="0.3">
      <c r="A122" s="831" t="s">
        <v>581</v>
      </c>
      <c r="B122" s="832" t="s">
        <v>3286</v>
      </c>
      <c r="C122" s="832" t="s">
        <v>3506</v>
      </c>
      <c r="D122" s="832" t="s">
        <v>3564</v>
      </c>
      <c r="E122" s="832" t="s">
        <v>3563</v>
      </c>
      <c r="F122" s="849"/>
      <c r="G122" s="849"/>
      <c r="H122" s="849"/>
      <c r="I122" s="849"/>
      <c r="J122" s="849"/>
      <c r="K122" s="849"/>
      <c r="L122" s="849"/>
      <c r="M122" s="849"/>
      <c r="N122" s="849">
        <v>4</v>
      </c>
      <c r="O122" s="849">
        <v>8912.7199999999993</v>
      </c>
      <c r="P122" s="837"/>
      <c r="Q122" s="850">
        <v>2228.1799999999998</v>
      </c>
    </row>
    <row r="123" spans="1:17" ht="14.4" customHeight="1" x14ac:dyDescent="0.3">
      <c r="A123" s="831" t="s">
        <v>581</v>
      </c>
      <c r="B123" s="832" t="s">
        <v>3286</v>
      </c>
      <c r="C123" s="832" t="s">
        <v>3506</v>
      </c>
      <c r="D123" s="832" t="s">
        <v>3565</v>
      </c>
      <c r="E123" s="832" t="s">
        <v>3566</v>
      </c>
      <c r="F123" s="849">
        <v>1</v>
      </c>
      <c r="G123" s="849">
        <v>12038.4</v>
      </c>
      <c r="H123" s="849">
        <v>1</v>
      </c>
      <c r="I123" s="849">
        <v>12038.4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581</v>
      </c>
      <c r="B124" s="832" t="s">
        <v>3286</v>
      </c>
      <c r="C124" s="832" t="s">
        <v>3506</v>
      </c>
      <c r="D124" s="832" t="s">
        <v>3567</v>
      </c>
      <c r="E124" s="832" t="s">
        <v>3566</v>
      </c>
      <c r="F124" s="849">
        <v>3</v>
      </c>
      <c r="G124" s="849">
        <v>36197.279999999999</v>
      </c>
      <c r="H124" s="849">
        <v>1</v>
      </c>
      <c r="I124" s="849">
        <v>12065.76</v>
      </c>
      <c r="J124" s="849">
        <v>3</v>
      </c>
      <c r="K124" s="849">
        <v>34611.32</v>
      </c>
      <c r="L124" s="849">
        <v>0.95618565814889955</v>
      </c>
      <c r="M124" s="849">
        <v>11537.106666666667</v>
      </c>
      <c r="N124" s="849">
        <v>3</v>
      </c>
      <c r="O124" s="849">
        <v>33818.340000000004</v>
      </c>
      <c r="P124" s="837">
        <v>0.9342784872233495</v>
      </c>
      <c r="Q124" s="850">
        <v>11272.78</v>
      </c>
    </row>
    <row r="125" spans="1:17" ht="14.4" customHeight="1" x14ac:dyDescent="0.3">
      <c r="A125" s="831" t="s">
        <v>581</v>
      </c>
      <c r="B125" s="832" t="s">
        <v>3286</v>
      </c>
      <c r="C125" s="832" t="s">
        <v>3506</v>
      </c>
      <c r="D125" s="832" t="s">
        <v>3568</v>
      </c>
      <c r="E125" s="832" t="s">
        <v>3569</v>
      </c>
      <c r="F125" s="849">
        <v>4</v>
      </c>
      <c r="G125" s="849">
        <v>62380.800000000003</v>
      </c>
      <c r="H125" s="849">
        <v>1</v>
      </c>
      <c r="I125" s="849">
        <v>15595.2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581</v>
      </c>
      <c r="B126" s="832" t="s">
        <v>3286</v>
      </c>
      <c r="C126" s="832" t="s">
        <v>3506</v>
      </c>
      <c r="D126" s="832" t="s">
        <v>3570</v>
      </c>
      <c r="E126" s="832" t="s">
        <v>3571</v>
      </c>
      <c r="F126" s="849">
        <v>4</v>
      </c>
      <c r="G126" s="849">
        <v>34473.599999999999</v>
      </c>
      <c r="H126" s="849">
        <v>1</v>
      </c>
      <c r="I126" s="849">
        <v>8618.4</v>
      </c>
      <c r="J126" s="849">
        <v>2</v>
      </c>
      <c r="K126" s="849">
        <v>13952.42</v>
      </c>
      <c r="L126" s="849">
        <v>0.40472767567065815</v>
      </c>
      <c r="M126" s="849">
        <v>6976.21</v>
      </c>
      <c r="N126" s="849">
        <v>1</v>
      </c>
      <c r="O126" s="849">
        <v>6976.21</v>
      </c>
      <c r="P126" s="837">
        <v>0.20236383783532907</v>
      </c>
      <c r="Q126" s="850">
        <v>6976.21</v>
      </c>
    </row>
    <row r="127" spans="1:17" ht="14.4" customHeight="1" x14ac:dyDescent="0.3">
      <c r="A127" s="831" t="s">
        <v>581</v>
      </c>
      <c r="B127" s="832" t="s">
        <v>3286</v>
      </c>
      <c r="C127" s="832" t="s">
        <v>3506</v>
      </c>
      <c r="D127" s="832" t="s">
        <v>3572</v>
      </c>
      <c r="E127" s="832" t="s">
        <v>3573</v>
      </c>
      <c r="F127" s="849"/>
      <c r="G127" s="849"/>
      <c r="H127" s="849"/>
      <c r="I127" s="849"/>
      <c r="J127" s="849">
        <v>2</v>
      </c>
      <c r="K127" s="849">
        <v>20656.8</v>
      </c>
      <c r="L127" s="849"/>
      <c r="M127" s="849">
        <v>10328.4</v>
      </c>
      <c r="N127" s="849"/>
      <c r="O127" s="849"/>
      <c r="P127" s="837"/>
      <c r="Q127" s="850"/>
    </row>
    <row r="128" spans="1:17" ht="14.4" customHeight="1" x14ac:dyDescent="0.3">
      <c r="A128" s="831" t="s">
        <v>581</v>
      </c>
      <c r="B128" s="832" t="s">
        <v>3286</v>
      </c>
      <c r="C128" s="832" t="s">
        <v>3506</v>
      </c>
      <c r="D128" s="832" t="s">
        <v>3574</v>
      </c>
      <c r="E128" s="832" t="s">
        <v>3575</v>
      </c>
      <c r="F128" s="849">
        <v>2</v>
      </c>
      <c r="G128" s="849">
        <v>2446</v>
      </c>
      <c r="H128" s="849">
        <v>1</v>
      </c>
      <c r="I128" s="849">
        <v>1223</v>
      </c>
      <c r="J128" s="849">
        <v>2</v>
      </c>
      <c r="K128" s="849">
        <v>2319.86</v>
      </c>
      <c r="L128" s="849">
        <v>0.94843008994276379</v>
      </c>
      <c r="M128" s="849">
        <v>1159.93</v>
      </c>
      <c r="N128" s="849">
        <v>10</v>
      </c>
      <c r="O128" s="849">
        <v>11599.3</v>
      </c>
      <c r="P128" s="837">
        <v>4.7421504497138178</v>
      </c>
      <c r="Q128" s="850">
        <v>1159.9299999999998</v>
      </c>
    </row>
    <row r="129" spans="1:17" ht="14.4" customHeight="1" x14ac:dyDescent="0.3">
      <c r="A129" s="831" t="s">
        <v>581</v>
      </c>
      <c r="B129" s="832" t="s">
        <v>3286</v>
      </c>
      <c r="C129" s="832" t="s">
        <v>3506</v>
      </c>
      <c r="D129" s="832" t="s">
        <v>3576</v>
      </c>
      <c r="E129" s="832" t="s">
        <v>3577</v>
      </c>
      <c r="F129" s="849">
        <v>13</v>
      </c>
      <c r="G129" s="849">
        <v>92517.23000000001</v>
      </c>
      <c r="H129" s="849">
        <v>1</v>
      </c>
      <c r="I129" s="849">
        <v>7116.7100000000009</v>
      </c>
      <c r="J129" s="849">
        <v>10</v>
      </c>
      <c r="K129" s="849">
        <v>66052.55</v>
      </c>
      <c r="L129" s="849">
        <v>0.71394863421656696</v>
      </c>
      <c r="M129" s="849">
        <v>6605.2550000000001</v>
      </c>
      <c r="N129" s="849">
        <v>7</v>
      </c>
      <c r="O129" s="849">
        <v>44702.420000000006</v>
      </c>
      <c r="P129" s="837">
        <v>0.48317940344733623</v>
      </c>
      <c r="Q129" s="850">
        <v>6386.06</v>
      </c>
    </row>
    <row r="130" spans="1:17" ht="14.4" customHeight="1" x14ac:dyDescent="0.3">
      <c r="A130" s="831" t="s">
        <v>581</v>
      </c>
      <c r="B130" s="832" t="s">
        <v>3286</v>
      </c>
      <c r="C130" s="832" t="s">
        <v>3506</v>
      </c>
      <c r="D130" s="832" t="s">
        <v>3578</v>
      </c>
      <c r="E130" s="832" t="s">
        <v>3560</v>
      </c>
      <c r="F130" s="849"/>
      <c r="G130" s="849"/>
      <c r="H130" s="849"/>
      <c r="I130" s="849"/>
      <c r="J130" s="849"/>
      <c r="K130" s="849"/>
      <c r="L130" s="849"/>
      <c r="M130" s="849"/>
      <c r="N130" s="849">
        <v>4</v>
      </c>
      <c r="O130" s="849">
        <v>5098.92</v>
      </c>
      <c r="P130" s="837"/>
      <c r="Q130" s="850">
        <v>1274.73</v>
      </c>
    </row>
    <row r="131" spans="1:17" ht="14.4" customHeight="1" x14ac:dyDescent="0.3">
      <c r="A131" s="831" t="s">
        <v>581</v>
      </c>
      <c r="B131" s="832" t="s">
        <v>3286</v>
      </c>
      <c r="C131" s="832" t="s">
        <v>3506</v>
      </c>
      <c r="D131" s="832" t="s">
        <v>3579</v>
      </c>
      <c r="E131" s="832" t="s">
        <v>3580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10628.95</v>
      </c>
      <c r="P131" s="837"/>
      <c r="Q131" s="850">
        <v>10628.95</v>
      </c>
    </row>
    <row r="132" spans="1:17" ht="14.4" customHeight="1" x14ac:dyDescent="0.3">
      <c r="A132" s="831" t="s">
        <v>581</v>
      </c>
      <c r="B132" s="832" t="s">
        <v>3286</v>
      </c>
      <c r="C132" s="832" t="s">
        <v>3506</v>
      </c>
      <c r="D132" s="832" t="s">
        <v>3581</v>
      </c>
      <c r="E132" s="832" t="s">
        <v>3582</v>
      </c>
      <c r="F132" s="849">
        <v>1</v>
      </c>
      <c r="G132" s="849">
        <v>39012</v>
      </c>
      <c r="H132" s="849">
        <v>1</v>
      </c>
      <c r="I132" s="849">
        <v>39012</v>
      </c>
      <c r="J132" s="849">
        <v>1</v>
      </c>
      <c r="K132" s="849">
        <v>39012</v>
      </c>
      <c r="L132" s="849">
        <v>1</v>
      </c>
      <c r="M132" s="849">
        <v>39012</v>
      </c>
      <c r="N132" s="849">
        <v>5</v>
      </c>
      <c r="O132" s="849">
        <v>195060</v>
      </c>
      <c r="P132" s="837">
        <v>5</v>
      </c>
      <c r="Q132" s="850">
        <v>39012</v>
      </c>
    </row>
    <row r="133" spans="1:17" ht="14.4" customHeight="1" x14ac:dyDescent="0.3">
      <c r="A133" s="831" t="s">
        <v>581</v>
      </c>
      <c r="B133" s="832" t="s">
        <v>3286</v>
      </c>
      <c r="C133" s="832" t="s">
        <v>3506</v>
      </c>
      <c r="D133" s="832" t="s">
        <v>3583</v>
      </c>
      <c r="E133" s="832" t="s">
        <v>3584</v>
      </c>
      <c r="F133" s="849">
        <v>1</v>
      </c>
      <c r="G133" s="849">
        <v>37159</v>
      </c>
      <c r="H133" s="849">
        <v>1</v>
      </c>
      <c r="I133" s="849">
        <v>37159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581</v>
      </c>
      <c r="B134" s="832" t="s">
        <v>3286</v>
      </c>
      <c r="C134" s="832" t="s">
        <v>3506</v>
      </c>
      <c r="D134" s="832" t="s">
        <v>3585</v>
      </c>
      <c r="E134" s="832" t="s">
        <v>3586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9986</v>
      </c>
      <c r="P134" s="837"/>
      <c r="Q134" s="850">
        <v>9986</v>
      </c>
    </row>
    <row r="135" spans="1:17" ht="14.4" customHeight="1" x14ac:dyDescent="0.3">
      <c r="A135" s="831" t="s">
        <v>581</v>
      </c>
      <c r="B135" s="832" t="s">
        <v>3286</v>
      </c>
      <c r="C135" s="832" t="s">
        <v>3506</v>
      </c>
      <c r="D135" s="832" t="s">
        <v>3587</v>
      </c>
      <c r="E135" s="832" t="s">
        <v>3588</v>
      </c>
      <c r="F135" s="849">
        <v>2</v>
      </c>
      <c r="G135" s="849">
        <v>41522</v>
      </c>
      <c r="H135" s="849">
        <v>1</v>
      </c>
      <c r="I135" s="849">
        <v>20761</v>
      </c>
      <c r="J135" s="849">
        <v>1</v>
      </c>
      <c r="K135" s="849">
        <v>20761</v>
      </c>
      <c r="L135" s="849">
        <v>0.5</v>
      </c>
      <c r="M135" s="849">
        <v>20761</v>
      </c>
      <c r="N135" s="849">
        <v>4</v>
      </c>
      <c r="O135" s="849">
        <v>83044</v>
      </c>
      <c r="P135" s="837">
        <v>2</v>
      </c>
      <c r="Q135" s="850">
        <v>20761</v>
      </c>
    </row>
    <row r="136" spans="1:17" ht="14.4" customHeight="1" x14ac:dyDescent="0.3">
      <c r="A136" s="831" t="s">
        <v>581</v>
      </c>
      <c r="B136" s="832" t="s">
        <v>3286</v>
      </c>
      <c r="C136" s="832" t="s">
        <v>3506</v>
      </c>
      <c r="D136" s="832" t="s">
        <v>3589</v>
      </c>
      <c r="E136" s="832" t="s">
        <v>3590</v>
      </c>
      <c r="F136" s="849">
        <v>1</v>
      </c>
      <c r="G136" s="849">
        <v>2347</v>
      </c>
      <c r="H136" s="849">
        <v>1</v>
      </c>
      <c r="I136" s="849">
        <v>2347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581</v>
      </c>
      <c r="B137" s="832" t="s">
        <v>3286</v>
      </c>
      <c r="C137" s="832" t="s">
        <v>3506</v>
      </c>
      <c r="D137" s="832" t="s">
        <v>3591</v>
      </c>
      <c r="E137" s="832" t="s">
        <v>3592</v>
      </c>
      <c r="F137" s="849">
        <v>2</v>
      </c>
      <c r="G137" s="849">
        <v>2058.84</v>
      </c>
      <c r="H137" s="849">
        <v>1</v>
      </c>
      <c r="I137" s="849">
        <v>1029.42</v>
      </c>
      <c r="J137" s="849">
        <v>2</v>
      </c>
      <c r="K137" s="849">
        <v>2058.84</v>
      </c>
      <c r="L137" s="849">
        <v>1</v>
      </c>
      <c r="M137" s="849">
        <v>1029.42</v>
      </c>
      <c r="N137" s="849"/>
      <c r="O137" s="849"/>
      <c r="P137" s="837"/>
      <c r="Q137" s="850"/>
    </row>
    <row r="138" spans="1:17" ht="14.4" customHeight="1" x14ac:dyDescent="0.3">
      <c r="A138" s="831" t="s">
        <v>581</v>
      </c>
      <c r="B138" s="832" t="s">
        <v>3286</v>
      </c>
      <c r="C138" s="832" t="s">
        <v>3506</v>
      </c>
      <c r="D138" s="832" t="s">
        <v>3593</v>
      </c>
      <c r="E138" s="832" t="s">
        <v>3594</v>
      </c>
      <c r="F138" s="849"/>
      <c r="G138" s="849"/>
      <c r="H138" s="849"/>
      <c r="I138" s="849"/>
      <c r="J138" s="849">
        <v>2</v>
      </c>
      <c r="K138" s="849">
        <v>87111.08</v>
      </c>
      <c r="L138" s="849"/>
      <c r="M138" s="849">
        <v>43555.54</v>
      </c>
      <c r="N138" s="849">
        <v>2</v>
      </c>
      <c r="O138" s="849">
        <v>87111.08</v>
      </c>
      <c r="P138" s="837"/>
      <c r="Q138" s="850">
        <v>43555.54</v>
      </c>
    </row>
    <row r="139" spans="1:17" ht="14.4" customHeight="1" x14ac:dyDescent="0.3">
      <c r="A139" s="831" t="s">
        <v>581</v>
      </c>
      <c r="B139" s="832" t="s">
        <v>3286</v>
      </c>
      <c r="C139" s="832" t="s">
        <v>3506</v>
      </c>
      <c r="D139" s="832" t="s">
        <v>3595</v>
      </c>
      <c r="E139" s="832" t="s">
        <v>3596</v>
      </c>
      <c r="F139" s="849">
        <v>2</v>
      </c>
      <c r="G139" s="849">
        <v>8985.3799999999992</v>
      </c>
      <c r="H139" s="849">
        <v>1</v>
      </c>
      <c r="I139" s="849">
        <v>4492.6899999999996</v>
      </c>
      <c r="J139" s="849">
        <v>3</v>
      </c>
      <c r="K139" s="849">
        <v>13478.07</v>
      </c>
      <c r="L139" s="849">
        <v>1.5</v>
      </c>
      <c r="M139" s="849">
        <v>4492.6899999999996</v>
      </c>
      <c r="N139" s="849">
        <v>7</v>
      </c>
      <c r="O139" s="849">
        <v>31448.829999999998</v>
      </c>
      <c r="P139" s="837">
        <v>3.5</v>
      </c>
      <c r="Q139" s="850">
        <v>4492.6899999999996</v>
      </c>
    </row>
    <row r="140" spans="1:17" ht="14.4" customHeight="1" x14ac:dyDescent="0.3">
      <c r="A140" s="831" t="s">
        <v>581</v>
      </c>
      <c r="B140" s="832" t="s">
        <v>3286</v>
      </c>
      <c r="C140" s="832" t="s">
        <v>3506</v>
      </c>
      <c r="D140" s="832" t="s">
        <v>3597</v>
      </c>
      <c r="E140" s="832" t="s">
        <v>3598</v>
      </c>
      <c r="F140" s="849">
        <v>3</v>
      </c>
      <c r="G140" s="849">
        <v>130784.40000000001</v>
      </c>
      <c r="H140" s="849">
        <v>1</v>
      </c>
      <c r="I140" s="849">
        <v>43594.8</v>
      </c>
      <c r="J140" s="849">
        <v>1</v>
      </c>
      <c r="K140" s="849">
        <v>38708</v>
      </c>
      <c r="L140" s="849">
        <v>0.29596802065078098</v>
      </c>
      <c r="M140" s="849">
        <v>38708</v>
      </c>
      <c r="N140" s="849">
        <v>3</v>
      </c>
      <c r="O140" s="849">
        <v>116124</v>
      </c>
      <c r="P140" s="837">
        <v>0.88790406195234284</v>
      </c>
      <c r="Q140" s="850">
        <v>38708</v>
      </c>
    </row>
    <row r="141" spans="1:17" ht="14.4" customHeight="1" x14ac:dyDescent="0.3">
      <c r="A141" s="831" t="s">
        <v>581</v>
      </c>
      <c r="B141" s="832" t="s">
        <v>3286</v>
      </c>
      <c r="C141" s="832" t="s">
        <v>3506</v>
      </c>
      <c r="D141" s="832" t="s">
        <v>3599</v>
      </c>
      <c r="E141" s="832" t="s">
        <v>3600</v>
      </c>
      <c r="F141" s="849">
        <v>2</v>
      </c>
      <c r="G141" s="849">
        <v>37064.199999999997</v>
      </c>
      <c r="H141" s="849">
        <v>1</v>
      </c>
      <c r="I141" s="849">
        <v>18532.099999999999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581</v>
      </c>
      <c r="B142" s="832" t="s">
        <v>3286</v>
      </c>
      <c r="C142" s="832" t="s">
        <v>3506</v>
      </c>
      <c r="D142" s="832" t="s">
        <v>3601</v>
      </c>
      <c r="E142" s="832" t="s">
        <v>3602</v>
      </c>
      <c r="F142" s="849">
        <v>1</v>
      </c>
      <c r="G142" s="849">
        <v>27256.2</v>
      </c>
      <c r="H142" s="849">
        <v>1</v>
      </c>
      <c r="I142" s="849">
        <v>27256.2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581</v>
      </c>
      <c r="B143" s="832" t="s">
        <v>3286</v>
      </c>
      <c r="C143" s="832" t="s">
        <v>3506</v>
      </c>
      <c r="D143" s="832" t="s">
        <v>3603</v>
      </c>
      <c r="E143" s="832" t="s">
        <v>3604</v>
      </c>
      <c r="F143" s="849">
        <v>1</v>
      </c>
      <c r="G143" s="849">
        <v>82</v>
      </c>
      <c r="H143" s="849">
        <v>1</v>
      </c>
      <c r="I143" s="849">
        <v>82</v>
      </c>
      <c r="J143" s="849"/>
      <c r="K143" s="849"/>
      <c r="L143" s="849"/>
      <c r="M143" s="849"/>
      <c r="N143" s="849">
        <v>198</v>
      </c>
      <c r="O143" s="849">
        <v>16236</v>
      </c>
      <c r="P143" s="837">
        <v>198</v>
      </c>
      <c r="Q143" s="850">
        <v>82</v>
      </c>
    </row>
    <row r="144" spans="1:17" ht="14.4" customHeight="1" x14ac:dyDescent="0.3">
      <c r="A144" s="831" t="s">
        <v>581</v>
      </c>
      <c r="B144" s="832" t="s">
        <v>3286</v>
      </c>
      <c r="C144" s="832" t="s">
        <v>3506</v>
      </c>
      <c r="D144" s="832" t="s">
        <v>3605</v>
      </c>
      <c r="E144" s="832" t="s">
        <v>3606</v>
      </c>
      <c r="F144" s="849">
        <v>1</v>
      </c>
      <c r="G144" s="849">
        <v>15900</v>
      </c>
      <c r="H144" s="849">
        <v>1</v>
      </c>
      <c r="I144" s="849">
        <v>15900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581</v>
      </c>
      <c r="B145" s="832" t="s">
        <v>3286</v>
      </c>
      <c r="C145" s="832" t="s">
        <v>3506</v>
      </c>
      <c r="D145" s="832" t="s">
        <v>3607</v>
      </c>
      <c r="E145" s="832" t="s">
        <v>3608</v>
      </c>
      <c r="F145" s="849">
        <v>13</v>
      </c>
      <c r="G145" s="849">
        <v>79495</v>
      </c>
      <c r="H145" s="849">
        <v>1</v>
      </c>
      <c r="I145" s="849">
        <v>6115</v>
      </c>
      <c r="J145" s="849">
        <v>19</v>
      </c>
      <c r="K145" s="849">
        <v>116185</v>
      </c>
      <c r="L145" s="849">
        <v>1.4615384615384615</v>
      </c>
      <c r="M145" s="849">
        <v>6115</v>
      </c>
      <c r="N145" s="849">
        <v>13</v>
      </c>
      <c r="O145" s="849">
        <v>79495</v>
      </c>
      <c r="P145" s="837">
        <v>1</v>
      </c>
      <c r="Q145" s="850">
        <v>6115</v>
      </c>
    </row>
    <row r="146" spans="1:17" ht="14.4" customHeight="1" x14ac:dyDescent="0.3">
      <c r="A146" s="831" t="s">
        <v>581</v>
      </c>
      <c r="B146" s="832" t="s">
        <v>3286</v>
      </c>
      <c r="C146" s="832" t="s">
        <v>3506</v>
      </c>
      <c r="D146" s="832" t="s">
        <v>3609</v>
      </c>
      <c r="E146" s="832" t="s">
        <v>3610</v>
      </c>
      <c r="F146" s="849">
        <v>7</v>
      </c>
      <c r="G146" s="849">
        <v>62580</v>
      </c>
      <c r="H146" s="849">
        <v>1</v>
      </c>
      <c r="I146" s="849">
        <v>8940</v>
      </c>
      <c r="J146" s="849">
        <v>19</v>
      </c>
      <c r="K146" s="849">
        <v>169860</v>
      </c>
      <c r="L146" s="849">
        <v>2.7142857142857144</v>
      </c>
      <c r="M146" s="849">
        <v>8940</v>
      </c>
      <c r="N146" s="849">
        <v>5</v>
      </c>
      <c r="O146" s="849">
        <v>44700</v>
      </c>
      <c r="P146" s="837">
        <v>0.7142857142857143</v>
      </c>
      <c r="Q146" s="850">
        <v>8940</v>
      </c>
    </row>
    <row r="147" spans="1:17" ht="14.4" customHeight="1" x14ac:dyDescent="0.3">
      <c r="A147" s="831" t="s">
        <v>581</v>
      </c>
      <c r="B147" s="832" t="s">
        <v>3286</v>
      </c>
      <c r="C147" s="832" t="s">
        <v>3506</v>
      </c>
      <c r="D147" s="832" t="s">
        <v>3611</v>
      </c>
      <c r="E147" s="832" t="s">
        <v>3612</v>
      </c>
      <c r="F147" s="849">
        <v>1</v>
      </c>
      <c r="G147" s="849">
        <v>361.69</v>
      </c>
      <c r="H147" s="849">
        <v>1</v>
      </c>
      <c r="I147" s="849">
        <v>361.69</v>
      </c>
      <c r="J147" s="849">
        <v>4</v>
      </c>
      <c r="K147" s="849">
        <v>1446.76</v>
      </c>
      <c r="L147" s="849">
        <v>4</v>
      </c>
      <c r="M147" s="849">
        <v>361.69</v>
      </c>
      <c r="N147" s="849"/>
      <c r="O147" s="849"/>
      <c r="P147" s="837"/>
      <c r="Q147" s="850"/>
    </row>
    <row r="148" spans="1:17" ht="14.4" customHeight="1" x14ac:dyDescent="0.3">
      <c r="A148" s="831" t="s">
        <v>581</v>
      </c>
      <c r="B148" s="832" t="s">
        <v>3286</v>
      </c>
      <c r="C148" s="832" t="s">
        <v>3506</v>
      </c>
      <c r="D148" s="832" t="s">
        <v>3613</v>
      </c>
      <c r="E148" s="832" t="s">
        <v>3614</v>
      </c>
      <c r="F148" s="849">
        <v>23</v>
      </c>
      <c r="G148" s="849">
        <v>115558.66999999997</v>
      </c>
      <c r="H148" s="849">
        <v>1</v>
      </c>
      <c r="I148" s="849">
        <v>5024.2899999999991</v>
      </c>
      <c r="J148" s="849">
        <v>29</v>
      </c>
      <c r="K148" s="849">
        <v>136818.68</v>
      </c>
      <c r="L148" s="849">
        <v>1.1839758972649999</v>
      </c>
      <c r="M148" s="849">
        <v>4717.8855172413787</v>
      </c>
      <c r="N148" s="849">
        <v>11</v>
      </c>
      <c r="O148" s="849">
        <v>49925.880000000005</v>
      </c>
      <c r="P148" s="837">
        <v>0.43203924032701324</v>
      </c>
      <c r="Q148" s="850">
        <v>4538.7163636363639</v>
      </c>
    </row>
    <row r="149" spans="1:17" ht="14.4" customHeight="1" x14ac:dyDescent="0.3">
      <c r="A149" s="831" t="s">
        <v>581</v>
      </c>
      <c r="B149" s="832" t="s">
        <v>3286</v>
      </c>
      <c r="C149" s="832" t="s">
        <v>3506</v>
      </c>
      <c r="D149" s="832" t="s">
        <v>3615</v>
      </c>
      <c r="E149" s="832" t="s">
        <v>3616</v>
      </c>
      <c r="F149" s="849">
        <v>5</v>
      </c>
      <c r="G149" s="849">
        <v>25121.45</v>
      </c>
      <c r="H149" s="849">
        <v>1</v>
      </c>
      <c r="I149" s="849">
        <v>5024.29</v>
      </c>
      <c r="J149" s="849">
        <v>6</v>
      </c>
      <c r="K149" s="849">
        <v>28094.260000000002</v>
      </c>
      <c r="L149" s="849">
        <v>1.1183375163455931</v>
      </c>
      <c r="M149" s="849">
        <v>4682.376666666667</v>
      </c>
      <c r="N149" s="849">
        <v>13</v>
      </c>
      <c r="O149" s="849">
        <v>58648.459999999992</v>
      </c>
      <c r="P149" s="837">
        <v>2.3345969281231773</v>
      </c>
      <c r="Q149" s="850">
        <v>4511.4199999999992</v>
      </c>
    </row>
    <row r="150" spans="1:17" ht="14.4" customHeight="1" x14ac:dyDescent="0.3">
      <c r="A150" s="831" t="s">
        <v>581</v>
      </c>
      <c r="B150" s="832" t="s">
        <v>3286</v>
      </c>
      <c r="C150" s="832" t="s">
        <v>3506</v>
      </c>
      <c r="D150" s="832" t="s">
        <v>3617</v>
      </c>
      <c r="E150" s="832" t="s">
        <v>3618</v>
      </c>
      <c r="F150" s="849">
        <v>2</v>
      </c>
      <c r="G150" s="849">
        <v>132826</v>
      </c>
      <c r="H150" s="849">
        <v>1</v>
      </c>
      <c r="I150" s="849">
        <v>66413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581</v>
      </c>
      <c r="B151" s="832" t="s">
        <v>3286</v>
      </c>
      <c r="C151" s="832" t="s">
        <v>3506</v>
      </c>
      <c r="D151" s="832" t="s">
        <v>3619</v>
      </c>
      <c r="E151" s="832" t="s">
        <v>3512</v>
      </c>
      <c r="F151" s="849">
        <v>4</v>
      </c>
      <c r="G151" s="849">
        <v>50716</v>
      </c>
      <c r="H151" s="849">
        <v>1</v>
      </c>
      <c r="I151" s="849">
        <v>12679</v>
      </c>
      <c r="J151" s="849">
        <v>2</v>
      </c>
      <c r="K151" s="849">
        <v>25358</v>
      </c>
      <c r="L151" s="849">
        <v>0.5</v>
      </c>
      <c r="M151" s="849">
        <v>12679</v>
      </c>
      <c r="N151" s="849"/>
      <c r="O151" s="849"/>
      <c r="P151" s="837"/>
      <c r="Q151" s="850"/>
    </row>
    <row r="152" spans="1:17" ht="14.4" customHeight="1" x14ac:dyDescent="0.3">
      <c r="A152" s="831" t="s">
        <v>581</v>
      </c>
      <c r="B152" s="832" t="s">
        <v>3286</v>
      </c>
      <c r="C152" s="832" t="s">
        <v>3506</v>
      </c>
      <c r="D152" s="832" t="s">
        <v>3620</v>
      </c>
      <c r="E152" s="832" t="s">
        <v>3621</v>
      </c>
      <c r="F152" s="849">
        <v>15</v>
      </c>
      <c r="G152" s="849">
        <v>237938.7</v>
      </c>
      <c r="H152" s="849">
        <v>1</v>
      </c>
      <c r="I152" s="849">
        <v>15862.58</v>
      </c>
      <c r="J152" s="849">
        <v>26</v>
      </c>
      <c r="K152" s="849">
        <v>393734.82999999996</v>
      </c>
      <c r="L152" s="849">
        <v>1.6547742338677984</v>
      </c>
      <c r="M152" s="849">
        <v>15143.647307692307</v>
      </c>
      <c r="N152" s="849">
        <v>32</v>
      </c>
      <c r="O152" s="849">
        <v>432032.5</v>
      </c>
      <c r="P152" s="837">
        <v>1.8157302700233295</v>
      </c>
      <c r="Q152" s="850">
        <v>13501.015625</v>
      </c>
    </row>
    <row r="153" spans="1:17" ht="14.4" customHeight="1" x14ac:dyDescent="0.3">
      <c r="A153" s="831" t="s">
        <v>581</v>
      </c>
      <c r="B153" s="832" t="s">
        <v>3286</v>
      </c>
      <c r="C153" s="832" t="s">
        <v>3506</v>
      </c>
      <c r="D153" s="832" t="s">
        <v>3622</v>
      </c>
      <c r="E153" s="832" t="s">
        <v>3623</v>
      </c>
      <c r="F153" s="849">
        <v>1</v>
      </c>
      <c r="G153" s="849">
        <v>4077.05</v>
      </c>
      <c r="H153" s="849">
        <v>1</v>
      </c>
      <c r="I153" s="849">
        <v>4077.05</v>
      </c>
      <c r="J153" s="849">
        <v>10</v>
      </c>
      <c r="K153" s="849">
        <v>39473.18</v>
      </c>
      <c r="L153" s="849">
        <v>9.6817993402092188</v>
      </c>
      <c r="M153" s="849">
        <v>3947.3180000000002</v>
      </c>
      <c r="N153" s="849">
        <v>4</v>
      </c>
      <c r="O153" s="849">
        <v>15443.32</v>
      </c>
      <c r="P153" s="837">
        <v>3.7878662268061465</v>
      </c>
      <c r="Q153" s="850">
        <v>3860.83</v>
      </c>
    </row>
    <row r="154" spans="1:17" ht="14.4" customHeight="1" x14ac:dyDescent="0.3">
      <c r="A154" s="831" t="s">
        <v>581</v>
      </c>
      <c r="B154" s="832" t="s">
        <v>3286</v>
      </c>
      <c r="C154" s="832" t="s">
        <v>3506</v>
      </c>
      <c r="D154" s="832" t="s">
        <v>3624</v>
      </c>
      <c r="E154" s="832" t="s">
        <v>3625</v>
      </c>
      <c r="F154" s="849">
        <v>32</v>
      </c>
      <c r="G154" s="849">
        <v>964829.76000000024</v>
      </c>
      <c r="H154" s="849">
        <v>1</v>
      </c>
      <c r="I154" s="849">
        <v>30150.930000000008</v>
      </c>
      <c r="J154" s="849">
        <v>23</v>
      </c>
      <c r="K154" s="849">
        <v>639100.42999999993</v>
      </c>
      <c r="L154" s="849">
        <v>0.66239709479939735</v>
      </c>
      <c r="M154" s="849">
        <v>27786.9752173913</v>
      </c>
      <c r="N154" s="849">
        <v>21</v>
      </c>
      <c r="O154" s="849">
        <v>265650</v>
      </c>
      <c r="P154" s="837">
        <v>0.27533354692541817</v>
      </c>
      <c r="Q154" s="850">
        <v>12650</v>
      </c>
    </row>
    <row r="155" spans="1:17" ht="14.4" customHeight="1" x14ac:dyDescent="0.3">
      <c r="A155" s="831" t="s">
        <v>581</v>
      </c>
      <c r="B155" s="832" t="s">
        <v>3286</v>
      </c>
      <c r="C155" s="832" t="s">
        <v>3506</v>
      </c>
      <c r="D155" s="832" t="s">
        <v>3626</v>
      </c>
      <c r="E155" s="832" t="s">
        <v>3627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520.25</v>
      </c>
      <c r="P155" s="837"/>
      <c r="Q155" s="850">
        <v>520.25</v>
      </c>
    </row>
    <row r="156" spans="1:17" ht="14.4" customHeight="1" x14ac:dyDescent="0.3">
      <c r="A156" s="831" t="s">
        <v>581</v>
      </c>
      <c r="B156" s="832" t="s">
        <v>3286</v>
      </c>
      <c r="C156" s="832" t="s">
        <v>3506</v>
      </c>
      <c r="D156" s="832" t="s">
        <v>3628</v>
      </c>
      <c r="E156" s="832" t="s">
        <v>3627</v>
      </c>
      <c r="F156" s="849"/>
      <c r="G156" s="849"/>
      <c r="H156" s="849"/>
      <c r="I156" s="849"/>
      <c r="J156" s="849"/>
      <c r="K156" s="849"/>
      <c r="L156" s="849"/>
      <c r="M156" s="849"/>
      <c r="N156" s="849">
        <v>10</v>
      </c>
      <c r="O156" s="849">
        <v>6270</v>
      </c>
      <c r="P156" s="837"/>
      <c r="Q156" s="850">
        <v>627</v>
      </c>
    </row>
    <row r="157" spans="1:17" ht="14.4" customHeight="1" x14ac:dyDescent="0.3">
      <c r="A157" s="831" t="s">
        <v>581</v>
      </c>
      <c r="B157" s="832" t="s">
        <v>3286</v>
      </c>
      <c r="C157" s="832" t="s">
        <v>3506</v>
      </c>
      <c r="D157" s="832" t="s">
        <v>3629</v>
      </c>
      <c r="E157" s="832" t="s">
        <v>3630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1949.12</v>
      </c>
      <c r="P157" s="837"/>
      <c r="Q157" s="850">
        <v>1949.12</v>
      </c>
    </row>
    <row r="158" spans="1:17" ht="14.4" customHeight="1" x14ac:dyDescent="0.3">
      <c r="A158" s="831" t="s">
        <v>581</v>
      </c>
      <c r="B158" s="832" t="s">
        <v>3286</v>
      </c>
      <c r="C158" s="832" t="s">
        <v>3506</v>
      </c>
      <c r="D158" s="832" t="s">
        <v>3631</v>
      </c>
      <c r="E158" s="832" t="s">
        <v>3632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1363.11</v>
      </c>
      <c r="P158" s="837"/>
      <c r="Q158" s="850">
        <v>1363.11</v>
      </c>
    </row>
    <row r="159" spans="1:17" ht="14.4" customHeight="1" x14ac:dyDescent="0.3">
      <c r="A159" s="831" t="s">
        <v>581</v>
      </c>
      <c r="B159" s="832" t="s">
        <v>3286</v>
      </c>
      <c r="C159" s="832" t="s">
        <v>3506</v>
      </c>
      <c r="D159" s="832" t="s">
        <v>3633</v>
      </c>
      <c r="E159" s="832" t="s">
        <v>3634</v>
      </c>
      <c r="F159" s="849">
        <v>1</v>
      </c>
      <c r="G159" s="849">
        <v>20928.95</v>
      </c>
      <c r="H159" s="849">
        <v>1</v>
      </c>
      <c r="I159" s="849">
        <v>20928.95</v>
      </c>
      <c r="J159" s="849">
        <v>1</v>
      </c>
      <c r="K159" s="849">
        <v>20928.95</v>
      </c>
      <c r="L159" s="849">
        <v>1</v>
      </c>
      <c r="M159" s="849">
        <v>20928.95</v>
      </c>
      <c r="N159" s="849">
        <v>3</v>
      </c>
      <c r="O159" s="849">
        <v>62786.850000000006</v>
      </c>
      <c r="P159" s="837">
        <v>3</v>
      </c>
      <c r="Q159" s="850">
        <v>20928.95</v>
      </c>
    </row>
    <row r="160" spans="1:17" ht="14.4" customHeight="1" x14ac:dyDescent="0.3">
      <c r="A160" s="831" t="s">
        <v>581</v>
      </c>
      <c r="B160" s="832" t="s">
        <v>3286</v>
      </c>
      <c r="C160" s="832" t="s">
        <v>3506</v>
      </c>
      <c r="D160" s="832" t="s">
        <v>3635</v>
      </c>
      <c r="E160" s="832" t="s">
        <v>3634</v>
      </c>
      <c r="F160" s="849">
        <v>1</v>
      </c>
      <c r="G160" s="849">
        <v>13475</v>
      </c>
      <c r="H160" s="849">
        <v>1</v>
      </c>
      <c r="I160" s="849">
        <v>13475</v>
      </c>
      <c r="J160" s="849">
        <v>1</v>
      </c>
      <c r="K160" s="849">
        <v>13475</v>
      </c>
      <c r="L160" s="849">
        <v>1</v>
      </c>
      <c r="M160" s="849">
        <v>13475</v>
      </c>
      <c r="N160" s="849">
        <v>3</v>
      </c>
      <c r="O160" s="849">
        <v>40425</v>
      </c>
      <c r="P160" s="837">
        <v>3</v>
      </c>
      <c r="Q160" s="850">
        <v>13475</v>
      </c>
    </row>
    <row r="161" spans="1:17" ht="14.4" customHeight="1" x14ac:dyDescent="0.3">
      <c r="A161" s="831" t="s">
        <v>581</v>
      </c>
      <c r="B161" s="832" t="s">
        <v>3286</v>
      </c>
      <c r="C161" s="832" t="s">
        <v>3506</v>
      </c>
      <c r="D161" s="832" t="s">
        <v>3636</v>
      </c>
      <c r="E161" s="832" t="s">
        <v>3637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8491.4599999999991</v>
      </c>
      <c r="P161" s="837"/>
      <c r="Q161" s="850">
        <v>8491.4599999999991</v>
      </c>
    </row>
    <row r="162" spans="1:17" ht="14.4" customHeight="1" x14ac:dyDescent="0.3">
      <c r="A162" s="831" t="s">
        <v>581</v>
      </c>
      <c r="B162" s="832" t="s">
        <v>3286</v>
      </c>
      <c r="C162" s="832" t="s">
        <v>3506</v>
      </c>
      <c r="D162" s="832" t="s">
        <v>3638</v>
      </c>
      <c r="E162" s="832" t="s">
        <v>3639</v>
      </c>
      <c r="F162" s="849"/>
      <c r="G162" s="849"/>
      <c r="H162" s="849"/>
      <c r="I162" s="849"/>
      <c r="J162" s="849"/>
      <c r="K162" s="849"/>
      <c r="L162" s="849"/>
      <c r="M162" s="849"/>
      <c r="N162" s="849">
        <v>3</v>
      </c>
      <c r="O162" s="849">
        <v>8997.7199999999993</v>
      </c>
      <c r="P162" s="837"/>
      <c r="Q162" s="850">
        <v>2999.24</v>
      </c>
    </row>
    <row r="163" spans="1:17" ht="14.4" customHeight="1" x14ac:dyDescent="0.3">
      <c r="A163" s="831" t="s">
        <v>581</v>
      </c>
      <c r="B163" s="832" t="s">
        <v>3286</v>
      </c>
      <c r="C163" s="832" t="s">
        <v>3506</v>
      </c>
      <c r="D163" s="832" t="s">
        <v>3640</v>
      </c>
      <c r="E163" s="832" t="s">
        <v>3641</v>
      </c>
      <c r="F163" s="849"/>
      <c r="G163" s="849"/>
      <c r="H163" s="849"/>
      <c r="I163" s="849"/>
      <c r="J163" s="849">
        <v>1</v>
      </c>
      <c r="K163" s="849">
        <v>3302.74</v>
      </c>
      <c r="L163" s="849"/>
      <c r="M163" s="849">
        <v>3302.74</v>
      </c>
      <c r="N163" s="849"/>
      <c r="O163" s="849"/>
      <c r="P163" s="837"/>
      <c r="Q163" s="850"/>
    </row>
    <row r="164" spans="1:17" ht="14.4" customHeight="1" x14ac:dyDescent="0.3">
      <c r="A164" s="831" t="s">
        <v>581</v>
      </c>
      <c r="B164" s="832" t="s">
        <v>3286</v>
      </c>
      <c r="C164" s="832" t="s">
        <v>3506</v>
      </c>
      <c r="D164" s="832" t="s">
        <v>3642</v>
      </c>
      <c r="E164" s="832" t="s">
        <v>3643</v>
      </c>
      <c r="F164" s="849">
        <v>6</v>
      </c>
      <c r="G164" s="849">
        <v>711</v>
      </c>
      <c r="H164" s="849">
        <v>1</v>
      </c>
      <c r="I164" s="849">
        <v>118.5</v>
      </c>
      <c r="J164" s="849"/>
      <c r="K164" s="849"/>
      <c r="L164" s="849"/>
      <c r="M164" s="849"/>
      <c r="N164" s="849">
        <v>8</v>
      </c>
      <c r="O164" s="849">
        <v>948</v>
      </c>
      <c r="P164" s="837">
        <v>1.3333333333333333</v>
      </c>
      <c r="Q164" s="850">
        <v>118.5</v>
      </c>
    </row>
    <row r="165" spans="1:17" ht="14.4" customHeight="1" x14ac:dyDescent="0.3">
      <c r="A165" s="831" t="s">
        <v>581</v>
      </c>
      <c r="B165" s="832" t="s">
        <v>3286</v>
      </c>
      <c r="C165" s="832" t="s">
        <v>3506</v>
      </c>
      <c r="D165" s="832" t="s">
        <v>3644</v>
      </c>
      <c r="E165" s="832" t="s">
        <v>3645</v>
      </c>
      <c r="F165" s="849"/>
      <c r="G165" s="849"/>
      <c r="H165" s="849"/>
      <c r="I165" s="849"/>
      <c r="J165" s="849"/>
      <c r="K165" s="849"/>
      <c r="L165" s="849"/>
      <c r="M165" s="849"/>
      <c r="N165" s="849">
        <v>2</v>
      </c>
      <c r="O165" s="849">
        <v>957.6</v>
      </c>
      <c r="P165" s="837"/>
      <c r="Q165" s="850">
        <v>478.8</v>
      </c>
    </row>
    <row r="166" spans="1:17" ht="14.4" customHeight="1" x14ac:dyDescent="0.3">
      <c r="A166" s="831" t="s">
        <v>581</v>
      </c>
      <c r="B166" s="832" t="s">
        <v>3286</v>
      </c>
      <c r="C166" s="832" t="s">
        <v>3506</v>
      </c>
      <c r="D166" s="832" t="s">
        <v>3646</v>
      </c>
      <c r="E166" s="832" t="s">
        <v>3647</v>
      </c>
      <c r="F166" s="849">
        <v>2</v>
      </c>
      <c r="G166" s="849">
        <v>200.6</v>
      </c>
      <c r="H166" s="849">
        <v>1</v>
      </c>
      <c r="I166" s="849">
        <v>100.3</v>
      </c>
      <c r="J166" s="849">
        <v>3</v>
      </c>
      <c r="K166" s="849">
        <v>300.89999999999998</v>
      </c>
      <c r="L166" s="849">
        <v>1.5</v>
      </c>
      <c r="M166" s="849">
        <v>100.3</v>
      </c>
      <c r="N166" s="849"/>
      <c r="O166" s="849"/>
      <c r="P166" s="837"/>
      <c r="Q166" s="850"/>
    </row>
    <row r="167" spans="1:17" ht="14.4" customHeight="1" x14ac:dyDescent="0.3">
      <c r="A167" s="831" t="s">
        <v>581</v>
      </c>
      <c r="B167" s="832" t="s">
        <v>3286</v>
      </c>
      <c r="C167" s="832" t="s">
        <v>3506</v>
      </c>
      <c r="D167" s="832" t="s">
        <v>3648</v>
      </c>
      <c r="E167" s="832" t="s">
        <v>3649</v>
      </c>
      <c r="F167" s="849">
        <v>4</v>
      </c>
      <c r="G167" s="849">
        <v>41918.839999999997</v>
      </c>
      <c r="H167" s="849">
        <v>1</v>
      </c>
      <c r="I167" s="849">
        <v>10479.709999999999</v>
      </c>
      <c r="J167" s="849">
        <v>6</v>
      </c>
      <c r="K167" s="849">
        <v>62878.259999999995</v>
      </c>
      <c r="L167" s="849">
        <v>1.5</v>
      </c>
      <c r="M167" s="849">
        <v>10479.709999999999</v>
      </c>
      <c r="N167" s="849">
        <v>9</v>
      </c>
      <c r="O167" s="849">
        <v>94317.389999999985</v>
      </c>
      <c r="P167" s="837">
        <v>2.25</v>
      </c>
      <c r="Q167" s="850">
        <v>10479.709999999999</v>
      </c>
    </row>
    <row r="168" spans="1:17" ht="14.4" customHeight="1" x14ac:dyDescent="0.3">
      <c r="A168" s="831" t="s">
        <v>581</v>
      </c>
      <c r="B168" s="832" t="s">
        <v>3286</v>
      </c>
      <c r="C168" s="832" t="s">
        <v>3506</v>
      </c>
      <c r="D168" s="832" t="s">
        <v>3650</v>
      </c>
      <c r="E168" s="832" t="s">
        <v>3651</v>
      </c>
      <c r="F168" s="849">
        <v>4</v>
      </c>
      <c r="G168" s="849">
        <v>542.76</v>
      </c>
      <c r="H168" s="849">
        <v>1</v>
      </c>
      <c r="I168" s="849">
        <v>135.69</v>
      </c>
      <c r="J168" s="849">
        <v>2</v>
      </c>
      <c r="K168" s="849">
        <v>271.38</v>
      </c>
      <c r="L168" s="849">
        <v>0.5</v>
      </c>
      <c r="M168" s="849">
        <v>135.69</v>
      </c>
      <c r="N168" s="849">
        <v>14</v>
      </c>
      <c r="O168" s="849">
        <v>1899.66</v>
      </c>
      <c r="P168" s="837">
        <v>3.5</v>
      </c>
      <c r="Q168" s="850">
        <v>135.69</v>
      </c>
    </row>
    <row r="169" spans="1:17" ht="14.4" customHeight="1" x14ac:dyDescent="0.3">
      <c r="A169" s="831" t="s">
        <v>581</v>
      </c>
      <c r="B169" s="832" t="s">
        <v>3286</v>
      </c>
      <c r="C169" s="832" t="s">
        <v>3506</v>
      </c>
      <c r="D169" s="832" t="s">
        <v>3652</v>
      </c>
      <c r="E169" s="832" t="s">
        <v>3653</v>
      </c>
      <c r="F169" s="849">
        <v>2</v>
      </c>
      <c r="G169" s="849">
        <v>5594.3</v>
      </c>
      <c r="H169" s="849">
        <v>1</v>
      </c>
      <c r="I169" s="849">
        <v>2797.15</v>
      </c>
      <c r="J169" s="849">
        <v>2</v>
      </c>
      <c r="K169" s="849">
        <v>5594.3</v>
      </c>
      <c r="L169" s="849">
        <v>1</v>
      </c>
      <c r="M169" s="849">
        <v>2797.15</v>
      </c>
      <c r="N169" s="849"/>
      <c r="O169" s="849"/>
      <c r="P169" s="837"/>
      <c r="Q169" s="850"/>
    </row>
    <row r="170" spans="1:17" ht="14.4" customHeight="1" x14ac:dyDescent="0.3">
      <c r="A170" s="831" t="s">
        <v>581</v>
      </c>
      <c r="B170" s="832" t="s">
        <v>3286</v>
      </c>
      <c r="C170" s="832" t="s">
        <v>3506</v>
      </c>
      <c r="D170" s="832" t="s">
        <v>3654</v>
      </c>
      <c r="E170" s="832" t="s">
        <v>3655</v>
      </c>
      <c r="F170" s="849">
        <v>58</v>
      </c>
      <c r="G170" s="849">
        <v>72036</v>
      </c>
      <c r="H170" s="849">
        <v>1</v>
      </c>
      <c r="I170" s="849">
        <v>1242</v>
      </c>
      <c r="J170" s="849">
        <v>81</v>
      </c>
      <c r="K170" s="849">
        <v>100602</v>
      </c>
      <c r="L170" s="849">
        <v>1.396551724137931</v>
      </c>
      <c r="M170" s="849">
        <v>1242</v>
      </c>
      <c r="N170" s="849">
        <v>44</v>
      </c>
      <c r="O170" s="849">
        <v>54648</v>
      </c>
      <c r="P170" s="837">
        <v>0.75862068965517238</v>
      </c>
      <c r="Q170" s="850">
        <v>1242</v>
      </c>
    </row>
    <row r="171" spans="1:17" ht="14.4" customHeight="1" x14ac:dyDescent="0.3">
      <c r="A171" s="831" t="s">
        <v>581</v>
      </c>
      <c r="B171" s="832" t="s">
        <v>3286</v>
      </c>
      <c r="C171" s="832" t="s">
        <v>3506</v>
      </c>
      <c r="D171" s="832" t="s">
        <v>3656</v>
      </c>
      <c r="E171" s="832" t="s">
        <v>3657</v>
      </c>
      <c r="F171" s="849">
        <v>59</v>
      </c>
      <c r="G171" s="849">
        <v>79945</v>
      </c>
      <c r="H171" s="849">
        <v>1</v>
      </c>
      <c r="I171" s="849">
        <v>1355</v>
      </c>
      <c r="J171" s="849">
        <v>84</v>
      </c>
      <c r="K171" s="849">
        <v>113820</v>
      </c>
      <c r="L171" s="849">
        <v>1.423728813559322</v>
      </c>
      <c r="M171" s="849">
        <v>1355</v>
      </c>
      <c r="N171" s="849">
        <v>44</v>
      </c>
      <c r="O171" s="849">
        <v>59620</v>
      </c>
      <c r="P171" s="837">
        <v>0.74576271186440679</v>
      </c>
      <c r="Q171" s="850">
        <v>1355</v>
      </c>
    </row>
    <row r="172" spans="1:17" ht="14.4" customHeight="1" x14ac:dyDescent="0.3">
      <c r="A172" s="831" t="s">
        <v>581</v>
      </c>
      <c r="B172" s="832" t="s">
        <v>3286</v>
      </c>
      <c r="C172" s="832" t="s">
        <v>3506</v>
      </c>
      <c r="D172" s="832" t="s">
        <v>3658</v>
      </c>
      <c r="E172" s="832" t="s">
        <v>3659</v>
      </c>
      <c r="F172" s="849">
        <v>8</v>
      </c>
      <c r="G172" s="849">
        <v>37008</v>
      </c>
      <c r="H172" s="849">
        <v>1</v>
      </c>
      <c r="I172" s="849">
        <v>4626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581</v>
      </c>
      <c r="B173" s="832" t="s">
        <v>3286</v>
      </c>
      <c r="C173" s="832" t="s">
        <v>3506</v>
      </c>
      <c r="D173" s="832" t="s">
        <v>3660</v>
      </c>
      <c r="E173" s="832" t="s">
        <v>3661</v>
      </c>
      <c r="F173" s="849">
        <v>20</v>
      </c>
      <c r="G173" s="849">
        <v>39700</v>
      </c>
      <c r="H173" s="849">
        <v>1</v>
      </c>
      <c r="I173" s="849">
        <v>1985</v>
      </c>
      <c r="J173" s="849">
        <v>7</v>
      </c>
      <c r="K173" s="849">
        <v>13895</v>
      </c>
      <c r="L173" s="849">
        <v>0.35</v>
      </c>
      <c r="M173" s="849">
        <v>1985</v>
      </c>
      <c r="N173" s="849"/>
      <c r="O173" s="849"/>
      <c r="P173" s="837"/>
      <c r="Q173" s="850"/>
    </row>
    <row r="174" spans="1:17" ht="14.4" customHeight="1" x14ac:dyDescent="0.3">
      <c r="A174" s="831" t="s">
        <v>581</v>
      </c>
      <c r="B174" s="832" t="s">
        <v>3286</v>
      </c>
      <c r="C174" s="832" t="s">
        <v>3506</v>
      </c>
      <c r="D174" s="832" t="s">
        <v>3662</v>
      </c>
      <c r="E174" s="832" t="s">
        <v>3661</v>
      </c>
      <c r="F174" s="849">
        <v>18</v>
      </c>
      <c r="G174" s="849">
        <v>35730</v>
      </c>
      <c r="H174" s="849">
        <v>1</v>
      </c>
      <c r="I174" s="849">
        <v>1985</v>
      </c>
      <c r="J174" s="849"/>
      <c r="K174" s="849"/>
      <c r="L174" s="849"/>
      <c r="M174" s="849"/>
      <c r="N174" s="849">
        <v>12</v>
      </c>
      <c r="O174" s="849">
        <v>23820</v>
      </c>
      <c r="P174" s="837">
        <v>0.66666666666666663</v>
      </c>
      <c r="Q174" s="850">
        <v>1985</v>
      </c>
    </row>
    <row r="175" spans="1:17" ht="14.4" customHeight="1" x14ac:dyDescent="0.3">
      <c r="A175" s="831" t="s">
        <v>581</v>
      </c>
      <c r="B175" s="832" t="s">
        <v>3286</v>
      </c>
      <c r="C175" s="832" t="s">
        <v>3506</v>
      </c>
      <c r="D175" s="832" t="s">
        <v>3663</v>
      </c>
      <c r="E175" s="832" t="s">
        <v>3664</v>
      </c>
      <c r="F175" s="849">
        <v>7</v>
      </c>
      <c r="G175" s="849">
        <v>1883</v>
      </c>
      <c r="H175" s="849">
        <v>1</v>
      </c>
      <c r="I175" s="849">
        <v>269</v>
      </c>
      <c r="J175" s="849">
        <v>12</v>
      </c>
      <c r="K175" s="849">
        <v>3228</v>
      </c>
      <c r="L175" s="849">
        <v>1.7142857142857142</v>
      </c>
      <c r="M175" s="849">
        <v>269</v>
      </c>
      <c r="N175" s="849">
        <v>8</v>
      </c>
      <c r="O175" s="849">
        <v>2152</v>
      </c>
      <c r="P175" s="837">
        <v>1.1428571428571428</v>
      </c>
      <c r="Q175" s="850">
        <v>269</v>
      </c>
    </row>
    <row r="176" spans="1:17" ht="14.4" customHeight="1" x14ac:dyDescent="0.3">
      <c r="A176" s="831" t="s">
        <v>581</v>
      </c>
      <c r="B176" s="832" t="s">
        <v>3286</v>
      </c>
      <c r="C176" s="832" t="s">
        <v>3506</v>
      </c>
      <c r="D176" s="832" t="s">
        <v>3665</v>
      </c>
      <c r="E176" s="832" t="s">
        <v>3666</v>
      </c>
      <c r="F176" s="849">
        <v>9</v>
      </c>
      <c r="G176" s="849">
        <v>95382</v>
      </c>
      <c r="H176" s="849">
        <v>1</v>
      </c>
      <c r="I176" s="849">
        <v>10598</v>
      </c>
      <c r="J176" s="849">
        <v>11</v>
      </c>
      <c r="K176" s="849">
        <v>116578</v>
      </c>
      <c r="L176" s="849">
        <v>1.2222222222222223</v>
      </c>
      <c r="M176" s="849">
        <v>10598</v>
      </c>
      <c r="N176" s="849">
        <v>10</v>
      </c>
      <c r="O176" s="849">
        <v>86056.6</v>
      </c>
      <c r="P176" s="837">
        <v>0.90223102891530904</v>
      </c>
      <c r="Q176" s="850">
        <v>8605.66</v>
      </c>
    </row>
    <row r="177" spans="1:17" ht="14.4" customHeight="1" x14ac:dyDescent="0.3">
      <c r="A177" s="831" t="s">
        <v>581</v>
      </c>
      <c r="B177" s="832" t="s">
        <v>3286</v>
      </c>
      <c r="C177" s="832" t="s">
        <v>3506</v>
      </c>
      <c r="D177" s="832" t="s">
        <v>3667</v>
      </c>
      <c r="E177" s="832" t="s">
        <v>3668</v>
      </c>
      <c r="F177" s="849">
        <v>18</v>
      </c>
      <c r="G177" s="849">
        <v>46026</v>
      </c>
      <c r="H177" s="849">
        <v>1</v>
      </c>
      <c r="I177" s="849">
        <v>2557</v>
      </c>
      <c r="J177" s="849">
        <v>22</v>
      </c>
      <c r="K177" s="849">
        <v>56254</v>
      </c>
      <c r="L177" s="849">
        <v>1.2222222222222223</v>
      </c>
      <c r="M177" s="849">
        <v>2557</v>
      </c>
      <c r="N177" s="849">
        <v>18</v>
      </c>
      <c r="O177" s="849">
        <v>46026</v>
      </c>
      <c r="P177" s="837">
        <v>1</v>
      </c>
      <c r="Q177" s="850">
        <v>2557</v>
      </c>
    </row>
    <row r="178" spans="1:17" ht="14.4" customHeight="1" x14ac:dyDescent="0.3">
      <c r="A178" s="831" t="s">
        <v>581</v>
      </c>
      <c r="B178" s="832" t="s">
        <v>3286</v>
      </c>
      <c r="C178" s="832" t="s">
        <v>3506</v>
      </c>
      <c r="D178" s="832" t="s">
        <v>3669</v>
      </c>
      <c r="E178" s="832" t="s">
        <v>3670</v>
      </c>
      <c r="F178" s="849">
        <v>18</v>
      </c>
      <c r="G178" s="849">
        <v>46026</v>
      </c>
      <c r="H178" s="849">
        <v>1</v>
      </c>
      <c r="I178" s="849">
        <v>2557</v>
      </c>
      <c r="J178" s="849">
        <v>22</v>
      </c>
      <c r="K178" s="849">
        <v>56254</v>
      </c>
      <c r="L178" s="849">
        <v>1.2222222222222223</v>
      </c>
      <c r="M178" s="849">
        <v>2557</v>
      </c>
      <c r="N178" s="849">
        <v>20</v>
      </c>
      <c r="O178" s="849">
        <v>51140</v>
      </c>
      <c r="P178" s="837">
        <v>1.1111111111111112</v>
      </c>
      <c r="Q178" s="850">
        <v>2557</v>
      </c>
    </row>
    <row r="179" spans="1:17" ht="14.4" customHeight="1" x14ac:dyDescent="0.3">
      <c r="A179" s="831" t="s">
        <v>581</v>
      </c>
      <c r="B179" s="832" t="s">
        <v>3286</v>
      </c>
      <c r="C179" s="832" t="s">
        <v>3506</v>
      </c>
      <c r="D179" s="832" t="s">
        <v>3671</v>
      </c>
      <c r="E179" s="832" t="s">
        <v>3672</v>
      </c>
      <c r="F179" s="849"/>
      <c r="G179" s="849"/>
      <c r="H179" s="849"/>
      <c r="I179" s="849"/>
      <c r="J179" s="849"/>
      <c r="K179" s="849"/>
      <c r="L179" s="849"/>
      <c r="M179" s="849"/>
      <c r="N179" s="849">
        <v>4</v>
      </c>
      <c r="O179" s="849">
        <v>267960</v>
      </c>
      <c r="P179" s="837"/>
      <c r="Q179" s="850">
        <v>66990</v>
      </c>
    </row>
    <row r="180" spans="1:17" ht="14.4" customHeight="1" x14ac:dyDescent="0.3">
      <c r="A180" s="831" t="s">
        <v>581</v>
      </c>
      <c r="B180" s="832" t="s">
        <v>3286</v>
      </c>
      <c r="C180" s="832" t="s">
        <v>3506</v>
      </c>
      <c r="D180" s="832" t="s">
        <v>3673</v>
      </c>
      <c r="E180" s="832" t="s">
        <v>3674</v>
      </c>
      <c r="F180" s="849"/>
      <c r="G180" s="849"/>
      <c r="H180" s="849"/>
      <c r="I180" s="849"/>
      <c r="J180" s="849">
        <v>5</v>
      </c>
      <c r="K180" s="849">
        <v>4218.1000000000004</v>
      </c>
      <c r="L180" s="849"/>
      <c r="M180" s="849">
        <v>843.62000000000012</v>
      </c>
      <c r="N180" s="849">
        <v>11</v>
      </c>
      <c r="O180" s="849">
        <v>9279.82</v>
      </c>
      <c r="P180" s="837"/>
      <c r="Q180" s="850">
        <v>843.62</v>
      </c>
    </row>
    <row r="181" spans="1:17" ht="14.4" customHeight="1" x14ac:dyDescent="0.3">
      <c r="A181" s="831" t="s">
        <v>581</v>
      </c>
      <c r="B181" s="832" t="s">
        <v>3286</v>
      </c>
      <c r="C181" s="832" t="s">
        <v>3506</v>
      </c>
      <c r="D181" s="832" t="s">
        <v>3675</v>
      </c>
      <c r="E181" s="832" t="s">
        <v>3676</v>
      </c>
      <c r="F181" s="849"/>
      <c r="G181" s="849"/>
      <c r="H181" s="849"/>
      <c r="I181" s="849"/>
      <c r="J181" s="849">
        <v>12</v>
      </c>
      <c r="K181" s="849">
        <v>21701.52</v>
      </c>
      <c r="L181" s="849"/>
      <c r="M181" s="849">
        <v>1808.46</v>
      </c>
      <c r="N181" s="849">
        <v>13</v>
      </c>
      <c r="O181" s="849">
        <v>23509.98</v>
      </c>
      <c r="P181" s="837"/>
      <c r="Q181" s="850">
        <v>1808.46</v>
      </c>
    </row>
    <row r="182" spans="1:17" ht="14.4" customHeight="1" x14ac:dyDescent="0.3">
      <c r="A182" s="831" t="s">
        <v>581</v>
      </c>
      <c r="B182" s="832" t="s">
        <v>3286</v>
      </c>
      <c r="C182" s="832" t="s">
        <v>3506</v>
      </c>
      <c r="D182" s="832" t="s">
        <v>3677</v>
      </c>
      <c r="E182" s="832" t="s">
        <v>3678</v>
      </c>
      <c r="F182" s="849">
        <v>3</v>
      </c>
      <c r="G182" s="849">
        <v>5127</v>
      </c>
      <c r="H182" s="849">
        <v>1</v>
      </c>
      <c r="I182" s="849">
        <v>1709</v>
      </c>
      <c r="J182" s="849">
        <v>1</v>
      </c>
      <c r="K182" s="849">
        <v>1361.94</v>
      </c>
      <c r="L182" s="849">
        <v>0.26564072557050911</v>
      </c>
      <c r="M182" s="849">
        <v>1361.94</v>
      </c>
      <c r="N182" s="849">
        <v>1</v>
      </c>
      <c r="O182" s="849">
        <v>1361.94</v>
      </c>
      <c r="P182" s="837">
        <v>0.26564072557050911</v>
      </c>
      <c r="Q182" s="850">
        <v>1361.94</v>
      </c>
    </row>
    <row r="183" spans="1:17" ht="14.4" customHeight="1" x14ac:dyDescent="0.3">
      <c r="A183" s="831" t="s">
        <v>581</v>
      </c>
      <c r="B183" s="832" t="s">
        <v>3286</v>
      </c>
      <c r="C183" s="832" t="s">
        <v>3506</v>
      </c>
      <c r="D183" s="832" t="s">
        <v>3679</v>
      </c>
      <c r="E183" s="832" t="s">
        <v>3680</v>
      </c>
      <c r="F183" s="849">
        <v>1</v>
      </c>
      <c r="G183" s="849">
        <v>16002.57</v>
      </c>
      <c r="H183" s="849">
        <v>1</v>
      </c>
      <c r="I183" s="849">
        <v>16002.57</v>
      </c>
      <c r="J183" s="849">
        <v>1</v>
      </c>
      <c r="K183" s="849">
        <v>15039.19</v>
      </c>
      <c r="L183" s="849">
        <v>0.93979841987880697</v>
      </c>
      <c r="M183" s="849">
        <v>15039.19</v>
      </c>
      <c r="N183" s="849">
        <v>3</v>
      </c>
      <c r="O183" s="849">
        <v>45117.57</v>
      </c>
      <c r="P183" s="837">
        <v>2.8193952596364209</v>
      </c>
      <c r="Q183" s="850">
        <v>15039.19</v>
      </c>
    </row>
    <row r="184" spans="1:17" ht="14.4" customHeight="1" x14ac:dyDescent="0.3">
      <c r="A184" s="831" t="s">
        <v>581</v>
      </c>
      <c r="B184" s="832" t="s">
        <v>3286</v>
      </c>
      <c r="C184" s="832" t="s">
        <v>3506</v>
      </c>
      <c r="D184" s="832" t="s">
        <v>3681</v>
      </c>
      <c r="E184" s="832" t="s">
        <v>3682</v>
      </c>
      <c r="F184" s="849">
        <v>54</v>
      </c>
      <c r="G184" s="849">
        <v>277938</v>
      </c>
      <c r="H184" s="849">
        <v>1</v>
      </c>
      <c r="I184" s="849">
        <v>5147</v>
      </c>
      <c r="J184" s="849">
        <v>73</v>
      </c>
      <c r="K184" s="849">
        <v>375731</v>
      </c>
      <c r="L184" s="849">
        <v>1.3518518518518519</v>
      </c>
      <c r="M184" s="849">
        <v>5147</v>
      </c>
      <c r="N184" s="849">
        <v>42</v>
      </c>
      <c r="O184" s="849">
        <v>146920.76999999999</v>
      </c>
      <c r="P184" s="837">
        <v>0.52860986982708369</v>
      </c>
      <c r="Q184" s="850">
        <v>3498.113571428571</v>
      </c>
    </row>
    <row r="185" spans="1:17" ht="14.4" customHeight="1" x14ac:dyDescent="0.3">
      <c r="A185" s="831" t="s">
        <v>581</v>
      </c>
      <c r="B185" s="832" t="s">
        <v>3286</v>
      </c>
      <c r="C185" s="832" t="s">
        <v>3506</v>
      </c>
      <c r="D185" s="832" t="s">
        <v>3683</v>
      </c>
      <c r="E185" s="832" t="s">
        <v>3684</v>
      </c>
      <c r="F185" s="849">
        <v>8</v>
      </c>
      <c r="G185" s="849">
        <v>87983.12</v>
      </c>
      <c r="H185" s="849">
        <v>1</v>
      </c>
      <c r="I185" s="849">
        <v>10997.89</v>
      </c>
      <c r="J185" s="849">
        <v>7</v>
      </c>
      <c r="K185" s="849">
        <v>72051.87</v>
      </c>
      <c r="L185" s="849">
        <v>0.81892833534432508</v>
      </c>
      <c r="M185" s="849">
        <v>10293.124285714284</v>
      </c>
      <c r="N185" s="849">
        <v>17</v>
      </c>
      <c r="O185" s="849">
        <v>165997.34999999998</v>
      </c>
      <c r="P185" s="837">
        <v>1.8866954252133816</v>
      </c>
      <c r="Q185" s="850">
        <v>9764.5499999999993</v>
      </c>
    </row>
    <row r="186" spans="1:17" ht="14.4" customHeight="1" x14ac:dyDescent="0.3">
      <c r="A186" s="831" t="s">
        <v>581</v>
      </c>
      <c r="B186" s="832" t="s">
        <v>3286</v>
      </c>
      <c r="C186" s="832" t="s">
        <v>3506</v>
      </c>
      <c r="D186" s="832" t="s">
        <v>3685</v>
      </c>
      <c r="E186" s="832" t="s">
        <v>3684</v>
      </c>
      <c r="F186" s="849">
        <v>2</v>
      </c>
      <c r="G186" s="849">
        <v>21995.78</v>
      </c>
      <c r="H186" s="849">
        <v>1</v>
      </c>
      <c r="I186" s="849">
        <v>10997.89</v>
      </c>
      <c r="J186" s="849">
        <v>3</v>
      </c>
      <c r="K186" s="849">
        <v>28099.949999999997</v>
      </c>
      <c r="L186" s="849">
        <v>1.2775155052469154</v>
      </c>
      <c r="M186" s="849">
        <v>9366.65</v>
      </c>
      <c r="N186" s="849">
        <v>3</v>
      </c>
      <c r="O186" s="849">
        <v>28099.949999999997</v>
      </c>
      <c r="P186" s="837">
        <v>1.2775155052469154</v>
      </c>
      <c r="Q186" s="850">
        <v>9366.65</v>
      </c>
    </row>
    <row r="187" spans="1:17" ht="14.4" customHeight="1" x14ac:dyDescent="0.3">
      <c r="A187" s="831" t="s">
        <v>581</v>
      </c>
      <c r="B187" s="832" t="s">
        <v>3286</v>
      </c>
      <c r="C187" s="832" t="s">
        <v>3506</v>
      </c>
      <c r="D187" s="832" t="s">
        <v>3686</v>
      </c>
      <c r="E187" s="832" t="s">
        <v>3687</v>
      </c>
      <c r="F187" s="849">
        <v>20</v>
      </c>
      <c r="G187" s="849">
        <v>193841.4</v>
      </c>
      <c r="H187" s="849">
        <v>1</v>
      </c>
      <c r="I187" s="849">
        <v>9692.07</v>
      </c>
      <c r="J187" s="849">
        <v>22</v>
      </c>
      <c r="K187" s="849">
        <v>197107.48</v>
      </c>
      <c r="L187" s="849">
        <v>1.0168492386043437</v>
      </c>
      <c r="M187" s="849">
        <v>8959.4309090909101</v>
      </c>
      <c r="N187" s="849">
        <v>36</v>
      </c>
      <c r="O187" s="849">
        <v>232161.83000000005</v>
      </c>
      <c r="P187" s="837">
        <v>1.1976896060387516</v>
      </c>
      <c r="Q187" s="850">
        <v>6448.9397222222233</v>
      </c>
    </row>
    <row r="188" spans="1:17" ht="14.4" customHeight="1" x14ac:dyDescent="0.3">
      <c r="A188" s="831" t="s">
        <v>581</v>
      </c>
      <c r="B188" s="832" t="s">
        <v>3286</v>
      </c>
      <c r="C188" s="832" t="s">
        <v>3506</v>
      </c>
      <c r="D188" s="832" t="s">
        <v>3688</v>
      </c>
      <c r="E188" s="832" t="s">
        <v>3689</v>
      </c>
      <c r="F188" s="849">
        <v>3</v>
      </c>
      <c r="G188" s="849">
        <v>32993.67</v>
      </c>
      <c r="H188" s="849">
        <v>1</v>
      </c>
      <c r="I188" s="849">
        <v>10997.89</v>
      </c>
      <c r="J188" s="849">
        <v>4</v>
      </c>
      <c r="K188" s="849">
        <v>43991.56</v>
      </c>
      <c r="L188" s="849">
        <v>1.3333333333333333</v>
      </c>
      <c r="M188" s="849">
        <v>10997.89</v>
      </c>
      <c r="N188" s="849">
        <v>4</v>
      </c>
      <c r="O188" s="849">
        <v>43991.56</v>
      </c>
      <c r="P188" s="837">
        <v>1.3333333333333333</v>
      </c>
      <c r="Q188" s="850">
        <v>10997.89</v>
      </c>
    </row>
    <row r="189" spans="1:17" ht="14.4" customHeight="1" x14ac:dyDescent="0.3">
      <c r="A189" s="831" t="s">
        <v>581</v>
      </c>
      <c r="B189" s="832" t="s">
        <v>3286</v>
      </c>
      <c r="C189" s="832" t="s">
        <v>3506</v>
      </c>
      <c r="D189" s="832" t="s">
        <v>3690</v>
      </c>
      <c r="E189" s="832" t="s">
        <v>3689</v>
      </c>
      <c r="F189" s="849">
        <v>3</v>
      </c>
      <c r="G189" s="849">
        <v>81710.009999999995</v>
      </c>
      <c r="H189" s="849">
        <v>1</v>
      </c>
      <c r="I189" s="849">
        <v>27236.67</v>
      </c>
      <c r="J189" s="849">
        <v>7</v>
      </c>
      <c r="K189" s="849">
        <v>190656.69</v>
      </c>
      <c r="L189" s="849">
        <v>2.3333333333333335</v>
      </c>
      <c r="M189" s="849">
        <v>27236.670000000002</v>
      </c>
      <c r="N189" s="849">
        <v>16</v>
      </c>
      <c r="O189" s="849">
        <v>126144</v>
      </c>
      <c r="P189" s="837">
        <v>1.5438010593806073</v>
      </c>
      <c r="Q189" s="850">
        <v>7884</v>
      </c>
    </row>
    <row r="190" spans="1:17" ht="14.4" customHeight="1" x14ac:dyDescent="0.3">
      <c r="A190" s="831" t="s">
        <v>581</v>
      </c>
      <c r="B190" s="832" t="s">
        <v>3286</v>
      </c>
      <c r="C190" s="832" t="s">
        <v>3506</v>
      </c>
      <c r="D190" s="832" t="s">
        <v>3691</v>
      </c>
      <c r="E190" s="832" t="s">
        <v>3692</v>
      </c>
      <c r="F190" s="849">
        <v>1</v>
      </c>
      <c r="G190" s="849">
        <v>1386.65</v>
      </c>
      <c r="H190" s="849">
        <v>1</v>
      </c>
      <c r="I190" s="849">
        <v>1386.65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581</v>
      </c>
      <c r="B191" s="832" t="s">
        <v>3286</v>
      </c>
      <c r="C191" s="832" t="s">
        <v>3506</v>
      </c>
      <c r="D191" s="832" t="s">
        <v>3693</v>
      </c>
      <c r="E191" s="832" t="s">
        <v>3694</v>
      </c>
      <c r="F191" s="849">
        <v>1</v>
      </c>
      <c r="G191" s="849">
        <v>9139.69</v>
      </c>
      <c r="H191" s="849">
        <v>1</v>
      </c>
      <c r="I191" s="849">
        <v>9139.69</v>
      </c>
      <c r="J191" s="849">
        <v>1</v>
      </c>
      <c r="K191" s="849">
        <v>9139.69</v>
      </c>
      <c r="L191" s="849">
        <v>1</v>
      </c>
      <c r="M191" s="849">
        <v>9139.69</v>
      </c>
      <c r="N191" s="849"/>
      <c r="O191" s="849"/>
      <c r="P191" s="837"/>
      <c r="Q191" s="850"/>
    </row>
    <row r="192" spans="1:17" ht="14.4" customHeight="1" x14ac:dyDescent="0.3">
      <c r="A192" s="831" t="s">
        <v>581</v>
      </c>
      <c r="B192" s="832" t="s">
        <v>3286</v>
      </c>
      <c r="C192" s="832" t="s">
        <v>3506</v>
      </c>
      <c r="D192" s="832" t="s">
        <v>3695</v>
      </c>
      <c r="E192" s="832" t="s">
        <v>3696</v>
      </c>
      <c r="F192" s="849">
        <v>13</v>
      </c>
      <c r="G192" s="849">
        <v>421426.85000000009</v>
      </c>
      <c r="H192" s="849">
        <v>1</v>
      </c>
      <c r="I192" s="849">
        <v>32417.450000000008</v>
      </c>
      <c r="J192" s="849">
        <v>11</v>
      </c>
      <c r="K192" s="849">
        <v>323492.47000000003</v>
      </c>
      <c r="L192" s="849">
        <v>0.76761238634890006</v>
      </c>
      <c r="M192" s="849">
        <v>29408.406363636368</v>
      </c>
      <c r="N192" s="849"/>
      <c r="O192" s="849"/>
      <c r="P192" s="837"/>
      <c r="Q192" s="850"/>
    </row>
    <row r="193" spans="1:17" ht="14.4" customHeight="1" x14ac:dyDescent="0.3">
      <c r="A193" s="831" t="s">
        <v>581</v>
      </c>
      <c r="B193" s="832" t="s">
        <v>3286</v>
      </c>
      <c r="C193" s="832" t="s">
        <v>3506</v>
      </c>
      <c r="D193" s="832" t="s">
        <v>3697</v>
      </c>
      <c r="E193" s="832" t="s">
        <v>3696</v>
      </c>
      <c r="F193" s="849">
        <v>12</v>
      </c>
      <c r="G193" s="849">
        <v>215217.12</v>
      </c>
      <c r="H193" s="849">
        <v>1</v>
      </c>
      <c r="I193" s="849">
        <v>17934.759999999998</v>
      </c>
      <c r="J193" s="849">
        <v>11</v>
      </c>
      <c r="K193" s="849">
        <v>177862.04000000004</v>
      </c>
      <c r="L193" s="849">
        <v>0.82643072261165862</v>
      </c>
      <c r="M193" s="849">
        <v>16169.276363636367</v>
      </c>
      <c r="N193" s="849"/>
      <c r="O193" s="849"/>
      <c r="P193" s="837"/>
      <c r="Q193" s="850"/>
    </row>
    <row r="194" spans="1:17" ht="14.4" customHeight="1" x14ac:dyDescent="0.3">
      <c r="A194" s="831" t="s">
        <v>581</v>
      </c>
      <c r="B194" s="832" t="s">
        <v>3286</v>
      </c>
      <c r="C194" s="832" t="s">
        <v>3506</v>
      </c>
      <c r="D194" s="832" t="s">
        <v>3698</v>
      </c>
      <c r="E194" s="832" t="s">
        <v>3699</v>
      </c>
      <c r="F194" s="849">
        <v>12</v>
      </c>
      <c r="G194" s="849">
        <v>103126.44000000002</v>
      </c>
      <c r="H194" s="849">
        <v>1</v>
      </c>
      <c r="I194" s="849">
        <v>8593.8700000000008</v>
      </c>
      <c r="J194" s="849">
        <v>12</v>
      </c>
      <c r="K194" s="849">
        <v>95600.180000000008</v>
      </c>
      <c r="L194" s="849">
        <v>0.92701910392717901</v>
      </c>
      <c r="M194" s="849">
        <v>7966.6816666666673</v>
      </c>
      <c r="N194" s="849"/>
      <c r="O194" s="849"/>
      <c r="P194" s="837"/>
      <c r="Q194" s="850"/>
    </row>
    <row r="195" spans="1:17" ht="14.4" customHeight="1" x14ac:dyDescent="0.3">
      <c r="A195" s="831" t="s">
        <v>581</v>
      </c>
      <c r="B195" s="832" t="s">
        <v>3286</v>
      </c>
      <c r="C195" s="832" t="s">
        <v>3506</v>
      </c>
      <c r="D195" s="832" t="s">
        <v>3700</v>
      </c>
      <c r="E195" s="832" t="s">
        <v>3701</v>
      </c>
      <c r="F195" s="849">
        <v>12</v>
      </c>
      <c r="G195" s="849">
        <v>63520.56</v>
      </c>
      <c r="H195" s="849">
        <v>1</v>
      </c>
      <c r="I195" s="849">
        <v>5293.38</v>
      </c>
      <c r="J195" s="849">
        <v>10</v>
      </c>
      <c r="K195" s="849">
        <v>49320.3</v>
      </c>
      <c r="L195" s="849">
        <v>0.7764462403983845</v>
      </c>
      <c r="M195" s="849">
        <v>4932.0300000000007</v>
      </c>
      <c r="N195" s="849"/>
      <c r="O195" s="849"/>
      <c r="P195" s="837"/>
      <c r="Q195" s="850"/>
    </row>
    <row r="196" spans="1:17" ht="14.4" customHeight="1" x14ac:dyDescent="0.3">
      <c r="A196" s="831" t="s">
        <v>581</v>
      </c>
      <c r="B196" s="832" t="s">
        <v>3286</v>
      </c>
      <c r="C196" s="832" t="s">
        <v>3506</v>
      </c>
      <c r="D196" s="832" t="s">
        <v>3702</v>
      </c>
      <c r="E196" s="832" t="s">
        <v>3703</v>
      </c>
      <c r="F196" s="849">
        <v>1</v>
      </c>
      <c r="G196" s="849">
        <v>18395</v>
      </c>
      <c r="H196" s="849">
        <v>1</v>
      </c>
      <c r="I196" s="849">
        <v>18395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581</v>
      </c>
      <c r="B197" s="832" t="s">
        <v>3286</v>
      </c>
      <c r="C197" s="832" t="s">
        <v>3506</v>
      </c>
      <c r="D197" s="832" t="s">
        <v>3704</v>
      </c>
      <c r="E197" s="832" t="s">
        <v>3705</v>
      </c>
      <c r="F197" s="849">
        <v>1</v>
      </c>
      <c r="G197" s="849">
        <v>39790</v>
      </c>
      <c r="H197" s="849">
        <v>1</v>
      </c>
      <c r="I197" s="849">
        <v>39790</v>
      </c>
      <c r="J197" s="849"/>
      <c r="K197" s="849"/>
      <c r="L197" s="849"/>
      <c r="M197" s="849"/>
      <c r="N197" s="849">
        <v>4</v>
      </c>
      <c r="O197" s="849">
        <v>159160</v>
      </c>
      <c r="P197" s="837">
        <v>4</v>
      </c>
      <c r="Q197" s="850">
        <v>39790</v>
      </c>
    </row>
    <row r="198" spans="1:17" ht="14.4" customHeight="1" x14ac:dyDescent="0.3">
      <c r="A198" s="831" t="s">
        <v>581</v>
      </c>
      <c r="B198" s="832" t="s">
        <v>3286</v>
      </c>
      <c r="C198" s="832" t="s">
        <v>3506</v>
      </c>
      <c r="D198" s="832" t="s">
        <v>3706</v>
      </c>
      <c r="E198" s="832" t="s">
        <v>3707</v>
      </c>
      <c r="F198" s="849">
        <v>12</v>
      </c>
      <c r="G198" s="849">
        <v>90156</v>
      </c>
      <c r="H198" s="849">
        <v>1</v>
      </c>
      <c r="I198" s="849">
        <v>7513</v>
      </c>
      <c r="J198" s="849">
        <v>17</v>
      </c>
      <c r="K198" s="849">
        <v>125452.64</v>
      </c>
      <c r="L198" s="849">
        <v>1.39150627800701</v>
      </c>
      <c r="M198" s="849">
        <v>7379.5670588235298</v>
      </c>
      <c r="N198" s="849">
        <v>34</v>
      </c>
      <c r="O198" s="849">
        <v>160062.38</v>
      </c>
      <c r="P198" s="837">
        <v>1.775393540086073</v>
      </c>
      <c r="Q198" s="850">
        <v>4707.7170588235294</v>
      </c>
    </row>
    <row r="199" spans="1:17" ht="14.4" customHeight="1" x14ac:dyDescent="0.3">
      <c r="A199" s="831" t="s">
        <v>581</v>
      </c>
      <c r="B199" s="832" t="s">
        <v>3286</v>
      </c>
      <c r="C199" s="832" t="s">
        <v>3506</v>
      </c>
      <c r="D199" s="832" t="s">
        <v>3708</v>
      </c>
      <c r="E199" s="832" t="s">
        <v>3709</v>
      </c>
      <c r="F199" s="849"/>
      <c r="G199" s="849"/>
      <c r="H199" s="849"/>
      <c r="I199" s="849"/>
      <c r="J199" s="849"/>
      <c r="K199" s="849"/>
      <c r="L199" s="849"/>
      <c r="M199" s="849"/>
      <c r="N199" s="849">
        <v>3</v>
      </c>
      <c r="O199" s="849">
        <v>41972.729999999996</v>
      </c>
      <c r="P199" s="837"/>
      <c r="Q199" s="850">
        <v>13990.909999999998</v>
      </c>
    </row>
    <row r="200" spans="1:17" ht="14.4" customHeight="1" x14ac:dyDescent="0.3">
      <c r="A200" s="831" t="s">
        <v>581</v>
      </c>
      <c r="B200" s="832" t="s">
        <v>3286</v>
      </c>
      <c r="C200" s="832" t="s">
        <v>3506</v>
      </c>
      <c r="D200" s="832" t="s">
        <v>3710</v>
      </c>
      <c r="E200" s="832" t="s">
        <v>3711</v>
      </c>
      <c r="F200" s="849">
        <v>1</v>
      </c>
      <c r="G200" s="849">
        <v>8115.76</v>
      </c>
      <c r="H200" s="849">
        <v>1</v>
      </c>
      <c r="I200" s="849">
        <v>8115.76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581</v>
      </c>
      <c r="B201" s="832" t="s">
        <v>3286</v>
      </c>
      <c r="C201" s="832" t="s">
        <v>3506</v>
      </c>
      <c r="D201" s="832" t="s">
        <v>3712</v>
      </c>
      <c r="E201" s="832" t="s">
        <v>3713</v>
      </c>
      <c r="F201" s="849">
        <v>9</v>
      </c>
      <c r="G201" s="849">
        <v>63406.8</v>
      </c>
      <c r="H201" s="849">
        <v>1</v>
      </c>
      <c r="I201" s="849">
        <v>7045.2000000000007</v>
      </c>
      <c r="J201" s="849">
        <v>9</v>
      </c>
      <c r="K201" s="849">
        <v>63406.799999999996</v>
      </c>
      <c r="L201" s="849">
        <v>0.99999999999999989</v>
      </c>
      <c r="M201" s="849">
        <v>7045.2</v>
      </c>
      <c r="N201" s="849">
        <v>27</v>
      </c>
      <c r="O201" s="849">
        <v>190220.4</v>
      </c>
      <c r="P201" s="837">
        <v>2.9999999999999996</v>
      </c>
      <c r="Q201" s="850">
        <v>7045.2</v>
      </c>
    </row>
    <row r="202" spans="1:17" ht="14.4" customHeight="1" x14ac:dyDescent="0.3">
      <c r="A202" s="831" t="s">
        <v>581</v>
      </c>
      <c r="B202" s="832" t="s">
        <v>3286</v>
      </c>
      <c r="C202" s="832" t="s">
        <v>3506</v>
      </c>
      <c r="D202" s="832" t="s">
        <v>3714</v>
      </c>
      <c r="E202" s="832" t="s">
        <v>3715</v>
      </c>
      <c r="F202" s="849">
        <v>2</v>
      </c>
      <c r="G202" s="849">
        <v>43984.800000000003</v>
      </c>
      <c r="H202" s="849">
        <v>1</v>
      </c>
      <c r="I202" s="849">
        <v>21992.400000000001</v>
      </c>
      <c r="J202" s="849">
        <v>5</v>
      </c>
      <c r="K202" s="849">
        <v>109962</v>
      </c>
      <c r="L202" s="849">
        <v>2.5</v>
      </c>
      <c r="M202" s="849">
        <v>21992.400000000001</v>
      </c>
      <c r="N202" s="849">
        <v>2</v>
      </c>
      <c r="O202" s="849">
        <v>32655</v>
      </c>
      <c r="P202" s="837">
        <v>0.74241556173950995</v>
      </c>
      <c r="Q202" s="850">
        <v>16327.5</v>
      </c>
    </row>
    <row r="203" spans="1:17" ht="14.4" customHeight="1" x14ac:dyDescent="0.3">
      <c r="A203" s="831" t="s">
        <v>581</v>
      </c>
      <c r="B203" s="832" t="s">
        <v>3286</v>
      </c>
      <c r="C203" s="832" t="s">
        <v>3506</v>
      </c>
      <c r="D203" s="832" t="s">
        <v>3716</v>
      </c>
      <c r="E203" s="832" t="s">
        <v>3715</v>
      </c>
      <c r="F203" s="849">
        <v>2</v>
      </c>
      <c r="G203" s="849">
        <v>24891</v>
      </c>
      <c r="H203" s="849">
        <v>1</v>
      </c>
      <c r="I203" s="849">
        <v>12445.5</v>
      </c>
      <c r="J203" s="849">
        <v>5</v>
      </c>
      <c r="K203" s="849">
        <v>62227.5</v>
      </c>
      <c r="L203" s="849">
        <v>2.5</v>
      </c>
      <c r="M203" s="849">
        <v>12445.5</v>
      </c>
      <c r="N203" s="849">
        <v>2</v>
      </c>
      <c r="O203" s="849">
        <v>24891</v>
      </c>
      <c r="P203" s="837">
        <v>1</v>
      </c>
      <c r="Q203" s="850">
        <v>12445.5</v>
      </c>
    </row>
    <row r="204" spans="1:17" ht="14.4" customHeight="1" x14ac:dyDescent="0.3">
      <c r="A204" s="831" t="s">
        <v>581</v>
      </c>
      <c r="B204" s="832" t="s">
        <v>3286</v>
      </c>
      <c r="C204" s="832" t="s">
        <v>3506</v>
      </c>
      <c r="D204" s="832" t="s">
        <v>3717</v>
      </c>
      <c r="E204" s="832" t="s">
        <v>3715</v>
      </c>
      <c r="F204" s="849">
        <v>2</v>
      </c>
      <c r="G204" s="849">
        <v>10586.6</v>
      </c>
      <c r="H204" s="849">
        <v>1</v>
      </c>
      <c r="I204" s="849">
        <v>5293.3</v>
      </c>
      <c r="J204" s="849">
        <v>5</v>
      </c>
      <c r="K204" s="849">
        <v>26466.5</v>
      </c>
      <c r="L204" s="849">
        <v>2.5</v>
      </c>
      <c r="M204" s="849">
        <v>5293.3</v>
      </c>
      <c r="N204" s="849">
        <v>2</v>
      </c>
      <c r="O204" s="849">
        <v>10586.6</v>
      </c>
      <c r="P204" s="837">
        <v>1</v>
      </c>
      <c r="Q204" s="850">
        <v>5293.3</v>
      </c>
    </row>
    <row r="205" spans="1:17" ht="14.4" customHeight="1" x14ac:dyDescent="0.3">
      <c r="A205" s="831" t="s">
        <v>581</v>
      </c>
      <c r="B205" s="832" t="s">
        <v>3286</v>
      </c>
      <c r="C205" s="832" t="s">
        <v>3506</v>
      </c>
      <c r="D205" s="832" t="s">
        <v>3718</v>
      </c>
      <c r="E205" s="832" t="s">
        <v>3719</v>
      </c>
      <c r="F205" s="849">
        <v>1</v>
      </c>
      <c r="G205" s="849">
        <v>22074</v>
      </c>
      <c r="H205" s="849">
        <v>1</v>
      </c>
      <c r="I205" s="849">
        <v>22074</v>
      </c>
      <c r="J205" s="849">
        <v>1</v>
      </c>
      <c r="K205" s="849">
        <v>22074</v>
      </c>
      <c r="L205" s="849">
        <v>1</v>
      </c>
      <c r="M205" s="849">
        <v>22074</v>
      </c>
      <c r="N205" s="849">
        <v>3</v>
      </c>
      <c r="O205" s="849">
        <v>66222</v>
      </c>
      <c r="P205" s="837">
        <v>3</v>
      </c>
      <c r="Q205" s="850">
        <v>22074</v>
      </c>
    </row>
    <row r="206" spans="1:17" ht="14.4" customHeight="1" x14ac:dyDescent="0.3">
      <c r="A206" s="831" t="s">
        <v>581</v>
      </c>
      <c r="B206" s="832" t="s">
        <v>3286</v>
      </c>
      <c r="C206" s="832" t="s">
        <v>3506</v>
      </c>
      <c r="D206" s="832" t="s">
        <v>3720</v>
      </c>
      <c r="E206" s="832" t="s">
        <v>3661</v>
      </c>
      <c r="F206" s="849">
        <v>4</v>
      </c>
      <c r="G206" s="849">
        <v>8353.2000000000007</v>
      </c>
      <c r="H206" s="849">
        <v>1</v>
      </c>
      <c r="I206" s="849">
        <v>2088.3000000000002</v>
      </c>
      <c r="J206" s="849">
        <v>4</v>
      </c>
      <c r="K206" s="849">
        <v>8353.2000000000007</v>
      </c>
      <c r="L206" s="849">
        <v>1</v>
      </c>
      <c r="M206" s="849">
        <v>2088.3000000000002</v>
      </c>
      <c r="N206" s="849">
        <v>12</v>
      </c>
      <c r="O206" s="849">
        <v>25059.600000000002</v>
      </c>
      <c r="P206" s="837">
        <v>3</v>
      </c>
      <c r="Q206" s="850">
        <v>2088.3000000000002</v>
      </c>
    </row>
    <row r="207" spans="1:17" ht="14.4" customHeight="1" x14ac:dyDescent="0.3">
      <c r="A207" s="831" t="s">
        <v>581</v>
      </c>
      <c r="B207" s="832" t="s">
        <v>3286</v>
      </c>
      <c r="C207" s="832" t="s">
        <v>3506</v>
      </c>
      <c r="D207" s="832" t="s">
        <v>3721</v>
      </c>
      <c r="E207" s="832" t="s">
        <v>3722</v>
      </c>
      <c r="F207" s="849">
        <v>1</v>
      </c>
      <c r="G207" s="849">
        <v>14966</v>
      </c>
      <c r="H207" s="849">
        <v>1</v>
      </c>
      <c r="I207" s="849">
        <v>14966</v>
      </c>
      <c r="J207" s="849">
        <v>1</v>
      </c>
      <c r="K207" s="849">
        <v>14966</v>
      </c>
      <c r="L207" s="849">
        <v>1</v>
      </c>
      <c r="M207" s="849">
        <v>14966</v>
      </c>
      <c r="N207" s="849">
        <v>4</v>
      </c>
      <c r="O207" s="849">
        <v>59864</v>
      </c>
      <c r="P207" s="837">
        <v>4</v>
      </c>
      <c r="Q207" s="850">
        <v>14966</v>
      </c>
    </row>
    <row r="208" spans="1:17" ht="14.4" customHeight="1" x14ac:dyDescent="0.3">
      <c r="A208" s="831" t="s">
        <v>581</v>
      </c>
      <c r="B208" s="832" t="s">
        <v>3286</v>
      </c>
      <c r="C208" s="832" t="s">
        <v>3506</v>
      </c>
      <c r="D208" s="832" t="s">
        <v>3723</v>
      </c>
      <c r="E208" s="832" t="s">
        <v>3724</v>
      </c>
      <c r="F208" s="849">
        <v>14</v>
      </c>
      <c r="G208" s="849">
        <v>93534</v>
      </c>
      <c r="H208" s="849">
        <v>1</v>
      </c>
      <c r="I208" s="849">
        <v>6681</v>
      </c>
      <c r="J208" s="849">
        <v>23</v>
      </c>
      <c r="K208" s="849">
        <v>153663</v>
      </c>
      <c r="L208" s="849">
        <v>1.6428571428571428</v>
      </c>
      <c r="M208" s="849">
        <v>6681</v>
      </c>
      <c r="N208" s="849">
        <v>49</v>
      </c>
      <c r="O208" s="849">
        <v>234800.27000000002</v>
      </c>
      <c r="P208" s="837">
        <v>2.5103199905916567</v>
      </c>
      <c r="Q208" s="850">
        <v>4791.84224489796</v>
      </c>
    </row>
    <row r="209" spans="1:17" ht="14.4" customHeight="1" x14ac:dyDescent="0.3">
      <c r="A209" s="831" t="s">
        <v>581</v>
      </c>
      <c r="B209" s="832" t="s">
        <v>3286</v>
      </c>
      <c r="C209" s="832" t="s">
        <v>3506</v>
      </c>
      <c r="D209" s="832" t="s">
        <v>3725</v>
      </c>
      <c r="E209" s="832" t="s">
        <v>3726</v>
      </c>
      <c r="F209" s="849">
        <v>2</v>
      </c>
      <c r="G209" s="849">
        <v>20497.2</v>
      </c>
      <c r="H209" s="849">
        <v>1</v>
      </c>
      <c r="I209" s="849">
        <v>10248.6</v>
      </c>
      <c r="J209" s="849">
        <v>2</v>
      </c>
      <c r="K209" s="849">
        <v>20497.2</v>
      </c>
      <c r="L209" s="849">
        <v>1</v>
      </c>
      <c r="M209" s="849">
        <v>10248.6</v>
      </c>
      <c r="N209" s="849">
        <v>2</v>
      </c>
      <c r="O209" s="849">
        <v>20497.2</v>
      </c>
      <c r="P209" s="837">
        <v>1</v>
      </c>
      <c r="Q209" s="850">
        <v>10248.6</v>
      </c>
    </row>
    <row r="210" spans="1:17" ht="14.4" customHeight="1" x14ac:dyDescent="0.3">
      <c r="A210" s="831" t="s">
        <v>581</v>
      </c>
      <c r="B210" s="832" t="s">
        <v>3286</v>
      </c>
      <c r="C210" s="832" t="s">
        <v>3506</v>
      </c>
      <c r="D210" s="832" t="s">
        <v>3727</v>
      </c>
      <c r="E210" s="832" t="s">
        <v>3728</v>
      </c>
      <c r="F210" s="849"/>
      <c r="G210" s="849"/>
      <c r="H210" s="849"/>
      <c r="I210" s="849"/>
      <c r="J210" s="849">
        <v>1</v>
      </c>
      <c r="K210" s="849">
        <v>31407</v>
      </c>
      <c r="L210" s="849"/>
      <c r="M210" s="849">
        <v>31407</v>
      </c>
      <c r="N210" s="849"/>
      <c r="O210" s="849"/>
      <c r="P210" s="837"/>
      <c r="Q210" s="850"/>
    </row>
    <row r="211" spans="1:17" ht="14.4" customHeight="1" x14ac:dyDescent="0.3">
      <c r="A211" s="831" t="s">
        <v>581</v>
      </c>
      <c r="B211" s="832" t="s">
        <v>3286</v>
      </c>
      <c r="C211" s="832" t="s">
        <v>3506</v>
      </c>
      <c r="D211" s="832" t="s">
        <v>3729</v>
      </c>
      <c r="E211" s="832" t="s">
        <v>3730</v>
      </c>
      <c r="F211" s="849">
        <v>4</v>
      </c>
      <c r="G211" s="849">
        <v>82494.559999999998</v>
      </c>
      <c r="H211" s="849">
        <v>1</v>
      </c>
      <c r="I211" s="849">
        <v>20623.64</v>
      </c>
      <c r="J211" s="849">
        <v>2</v>
      </c>
      <c r="K211" s="849">
        <v>38603.14</v>
      </c>
      <c r="L211" s="849">
        <v>0.46794770467288993</v>
      </c>
      <c r="M211" s="849">
        <v>19301.57</v>
      </c>
      <c r="N211" s="849">
        <v>11</v>
      </c>
      <c r="O211" s="849">
        <v>212317.27000000002</v>
      </c>
      <c r="P211" s="837">
        <v>2.5737123757008948</v>
      </c>
      <c r="Q211" s="850">
        <v>19301.570000000003</v>
      </c>
    </row>
    <row r="212" spans="1:17" ht="14.4" customHeight="1" x14ac:dyDescent="0.3">
      <c r="A212" s="831" t="s">
        <v>581</v>
      </c>
      <c r="B212" s="832" t="s">
        <v>3286</v>
      </c>
      <c r="C212" s="832" t="s">
        <v>3506</v>
      </c>
      <c r="D212" s="832" t="s">
        <v>3731</v>
      </c>
      <c r="E212" s="832" t="s">
        <v>3732</v>
      </c>
      <c r="F212" s="849">
        <v>5</v>
      </c>
      <c r="G212" s="849">
        <v>178104.25</v>
      </c>
      <c r="H212" s="849">
        <v>1</v>
      </c>
      <c r="I212" s="849">
        <v>35620.85</v>
      </c>
      <c r="J212" s="849">
        <v>6</v>
      </c>
      <c r="K212" s="849">
        <v>213725.1</v>
      </c>
      <c r="L212" s="849">
        <v>1.2</v>
      </c>
      <c r="M212" s="849">
        <v>35620.85</v>
      </c>
      <c r="N212" s="849">
        <v>12</v>
      </c>
      <c r="O212" s="849">
        <v>268803.19999999995</v>
      </c>
      <c r="P212" s="837">
        <v>1.5092464104590426</v>
      </c>
      <c r="Q212" s="850">
        <v>22400.266666666663</v>
      </c>
    </row>
    <row r="213" spans="1:17" ht="14.4" customHeight="1" x14ac:dyDescent="0.3">
      <c r="A213" s="831" t="s">
        <v>581</v>
      </c>
      <c r="B213" s="832" t="s">
        <v>3286</v>
      </c>
      <c r="C213" s="832" t="s">
        <v>3506</v>
      </c>
      <c r="D213" s="832" t="s">
        <v>3733</v>
      </c>
      <c r="E213" s="832" t="s">
        <v>3734</v>
      </c>
      <c r="F213" s="849">
        <v>1</v>
      </c>
      <c r="G213" s="849">
        <v>24113.08</v>
      </c>
      <c r="H213" s="849">
        <v>1</v>
      </c>
      <c r="I213" s="849">
        <v>24113.08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581</v>
      </c>
      <c r="B214" s="832" t="s">
        <v>3286</v>
      </c>
      <c r="C214" s="832" t="s">
        <v>3506</v>
      </c>
      <c r="D214" s="832" t="s">
        <v>3735</v>
      </c>
      <c r="E214" s="832" t="s">
        <v>3736</v>
      </c>
      <c r="F214" s="849">
        <v>1</v>
      </c>
      <c r="G214" s="849">
        <v>23690.61</v>
      </c>
      <c r="H214" s="849">
        <v>1</v>
      </c>
      <c r="I214" s="849">
        <v>23690.61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581</v>
      </c>
      <c r="B215" s="832" t="s">
        <v>3286</v>
      </c>
      <c r="C215" s="832" t="s">
        <v>3506</v>
      </c>
      <c r="D215" s="832" t="s">
        <v>3737</v>
      </c>
      <c r="E215" s="832" t="s">
        <v>3734</v>
      </c>
      <c r="F215" s="849">
        <v>2</v>
      </c>
      <c r="G215" s="849">
        <v>25672.94</v>
      </c>
      <c r="H215" s="849">
        <v>1</v>
      </c>
      <c r="I215" s="849">
        <v>12836.47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581</v>
      </c>
      <c r="B216" s="832" t="s">
        <v>3286</v>
      </c>
      <c r="C216" s="832" t="s">
        <v>3506</v>
      </c>
      <c r="D216" s="832" t="s">
        <v>3738</v>
      </c>
      <c r="E216" s="832" t="s">
        <v>3736</v>
      </c>
      <c r="F216" s="849">
        <v>1</v>
      </c>
      <c r="G216" s="849">
        <v>16638.669999999998</v>
      </c>
      <c r="H216" s="849">
        <v>1</v>
      </c>
      <c r="I216" s="849">
        <v>16638.669999999998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581</v>
      </c>
      <c r="B217" s="832" t="s">
        <v>3286</v>
      </c>
      <c r="C217" s="832" t="s">
        <v>3506</v>
      </c>
      <c r="D217" s="832" t="s">
        <v>3739</v>
      </c>
      <c r="E217" s="832" t="s">
        <v>3734</v>
      </c>
      <c r="F217" s="849">
        <v>2</v>
      </c>
      <c r="G217" s="849">
        <v>25672.94</v>
      </c>
      <c r="H217" s="849">
        <v>1</v>
      </c>
      <c r="I217" s="849">
        <v>12836.47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581</v>
      </c>
      <c r="B218" s="832" t="s">
        <v>3286</v>
      </c>
      <c r="C218" s="832" t="s">
        <v>3506</v>
      </c>
      <c r="D218" s="832" t="s">
        <v>3740</v>
      </c>
      <c r="E218" s="832" t="s">
        <v>3741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25674.06</v>
      </c>
      <c r="P218" s="837"/>
      <c r="Q218" s="850">
        <v>25674.06</v>
      </c>
    </row>
    <row r="219" spans="1:17" ht="14.4" customHeight="1" x14ac:dyDescent="0.3">
      <c r="A219" s="831" t="s">
        <v>581</v>
      </c>
      <c r="B219" s="832" t="s">
        <v>3286</v>
      </c>
      <c r="C219" s="832" t="s">
        <v>3506</v>
      </c>
      <c r="D219" s="832" t="s">
        <v>3742</v>
      </c>
      <c r="E219" s="832" t="s">
        <v>3743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24581.55</v>
      </c>
      <c r="P219" s="837"/>
      <c r="Q219" s="850">
        <v>24581.55</v>
      </c>
    </row>
    <row r="220" spans="1:17" ht="14.4" customHeight="1" x14ac:dyDescent="0.3">
      <c r="A220" s="831" t="s">
        <v>581</v>
      </c>
      <c r="B220" s="832" t="s">
        <v>3286</v>
      </c>
      <c r="C220" s="832" t="s">
        <v>3506</v>
      </c>
      <c r="D220" s="832" t="s">
        <v>3744</v>
      </c>
      <c r="E220" s="832" t="s">
        <v>3745</v>
      </c>
      <c r="F220" s="849"/>
      <c r="G220" s="849"/>
      <c r="H220" s="849"/>
      <c r="I220" s="849"/>
      <c r="J220" s="849"/>
      <c r="K220" s="849"/>
      <c r="L220" s="849"/>
      <c r="M220" s="849"/>
      <c r="N220" s="849">
        <v>1</v>
      </c>
      <c r="O220" s="849">
        <v>7101.34</v>
      </c>
      <c r="P220" s="837"/>
      <c r="Q220" s="850">
        <v>7101.34</v>
      </c>
    </row>
    <row r="221" spans="1:17" ht="14.4" customHeight="1" x14ac:dyDescent="0.3">
      <c r="A221" s="831" t="s">
        <v>581</v>
      </c>
      <c r="B221" s="832" t="s">
        <v>3286</v>
      </c>
      <c r="C221" s="832" t="s">
        <v>3506</v>
      </c>
      <c r="D221" s="832" t="s">
        <v>3746</v>
      </c>
      <c r="E221" s="832" t="s">
        <v>3747</v>
      </c>
      <c r="F221" s="849"/>
      <c r="G221" s="849"/>
      <c r="H221" s="849"/>
      <c r="I221" s="849"/>
      <c r="J221" s="849">
        <v>1</v>
      </c>
      <c r="K221" s="849">
        <v>11607.27</v>
      </c>
      <c r="L221" s="849"/>
      <c r="M221" s="849">
        <v>11607.27</v>
      </c>
      <c r="N221" s="849"/>
      <c r="O221" s="849"/>
      <c r="P221" s="837"/>
      <c r="Q221" s="850"/>
    </row>
    <row r="222" spans="1:17" ht="14.4" customHeight="1" x14ac:dyDescent="0.3">
      <c r="A222" s="831" t="s">
        <v>581</v>
      </c>
      <c r="B222" s="832" t="s">
        <v>3286</v>
      </c>
      <c r="C222" s="832" t="s">
        <v>3506</v>
      </c>
      <c r="D222" s="832" t="s">
        <v>3748</v>
      </c>
      <c r="E222" s="832" t="s">
        <v>3749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11607.27</v>
      </c>
      <c r="P222" s="837"/>
      <c r="Q222" s="850">
        <v>11607.27</v>
      </c>
    </row>
    <row r="223" spans="1:17" ht="14.4" customHeight="1" x14ac:dyDescent="0.3">
      <c r="A223" s="831" t="s">
        <v>581</v>
      </c>
      <c r="B223" s="832" t="s">
        <v>3286</v>
      </c>
      <c r="C223" s="832" t="s">
        <v>3506</v>
      </c>
      <c r="D223" s="832" t="s">
        <v>3750</v>
      </c>
      <c r="E223" s="832" t="s">
        <v>3751</v>
      </c>
      <c r="F223" s="849">
        <v>4</v>
      </c>
      <c r="G223" s="849">
        <v>25528</v>
      </c>
      <c r="H223" s="849">
        <v>1</v>
      </c>
      <c r="I223" s="849">
        <v>6382</v>
      </c>
      <c r="J223" s="849"/>
      <c r="K223" s="849"/>
      <c r="L223" s="849"/>
      <c r="M223" s="849"/>
      <c r="N223" s="849">
        <v>6</v>
      </c>
      <c r="O223" s="849">
        <v>38292</v>
      </c>
      <c r="P223" s="837">
        <v>1.5</v>
      </c>
      <c r="Q223" s="850">
        <v>6382</v>
      </c>
    </row>
    <row r="224" spans="1:17" ht="14.4" customHeight="1" x14ac:dyDescent="0.3">
      <c r="A224" s="831" t="s">
        <v>581</v>
      </c>
      <c r="B224" s="832" t="s">
        <v>3286</v>
      </c>
      <c r="C224" s="832" t="s">
        <v>3506</v>
      </c>
      <c r="D224" s="832" t="s">
        <v>3752</v>
      </c>
      <c r="E224" s="832" t="s">
        <v>3753</v>
      </c>
      <c r="F224" s="849">
        <v>3</v>
      </c>
      <c r="G224" s="849">
        <v>2335.8000000000002</v>
      </c>
      <c r="H224" s="849">
        <v>1</v>
      </c>
      <c r="I224" s="849">
        <v>778.6</v>
      </c>
      <c r="J224" s="849"/>
      <c r="K224" s="849"/>
      <c r="L224" s="849"/>
      <c r="M224" s="849"/>
      <c r="N224" s="849">
        <v>2</v>
      </c>
      <c r="O224" s="849">
        <v>1557.2</v>
      </c>
      <c r="P224" s="837">
        <v>0.66666666666666663</v>
      </c>
      <c r="Q224" s="850">
        <v>778.6</v>
      </c>
    </row>
    <row r="225" spans="1:17" ht="14.4" customHeight="1" x14ac:dyDescent="0.3">
      <c r="A225" s="831" t="s">
        <v>581</v>
      </c>
      <c r="B225" s="832" t="s">
        <v>3286</v>
      </c>
      <c r="C225" s="832" t="s">
        <v>3506</v>
      </c>
      <c r="D225" s="832" t="s">
        <v>3754</v>
      </c>
      <c r="E225" s="832" t="s">
        <v>3755</v>
      </c>
      <c r="F225" s="849">
        <v>1</v>
      </c>
      <c r="G225" s="849">
        <v>64169.67</v>
      </c>
      <c r="H225" s="849">
        <v>1</v>
      </c>
      <c r="I225" s="849">
        <v>64169.67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581</v>
      </c>
      <c r="B226" s="832" t="s">
        <v>3286</v>
      </c>
      <c r="C226" s="832" t="s">
        <v>3506</v>
      </c>
      <c r="D226" s="832" t="s">
        <v>3756</v>
      </c>
      <c r="E226" s="832" t="s">
        <v>3755</v>
      </c>
      <c r="F226" s="849">
        <v>1</v>
      </c>
      <c r="G226" s="849">
        <v>53474.71</v>
      </c>
      <c r="H226" s="849">
        <v>1</v>
      </c>
      <c r="I226" s="849">
        <v>53474.71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581</v>
      </c>
      <c r="B227" s="832" t="s">
        <v>3286</v>
      </c>
      <c r="C227" s="832" t="s">
        <v>3506</v>
      </c>
      <c r="D227" s="832" t="s">
        <v>3757</v>
      </c>
      <c r="E227" s="832" t="s">
        <v>3758</v>
      </c>
      <c r="F227" s="849">
        <v>0</v>
      </c>
      <c r="G227" s="849">
        <v>0</v>
      </c>
      <c r="H227" s="849"/>
      <c r="I227" s="849"/>
      <c r="J227" s="849"/>
      <c r="K227" s="849"/>
      <c r="L227" s="849"/>
      <c r="M227" s="849"/>
      <c r="N227" s="849"/>
      <c r="O227" s="849"/>
      <c r="P227" s="837"/>
      <c r="Q227" s="850"/>
    </row>
    <row r="228" spans="1:17" ht="14.4" customHeight="1" x14ac:dyDescent="0.3">
      <c r="A228" s="831" t="s">
        <v>581</v>
      </c>
      <c r="B228" s="832" t="s">
        <v>3286</v>
      </c>
      <c r="C228" s="832" t="s">
        <v>3506</v>
      </c>
      <c r="D228" s="832" t="s">
        <v>3759</v>
      </c>
      <c r="E228" s="832" t="s">
        <v>3760</v>
      </c>
      <c r="F228" s="849">
        <v>1</v>
      </c>
      <c r="G228" s="849">
        <v>5927.95</v>
      </c>
      <c r="H228" s="849">
        <v>1</v>
      </c>
      <c r="I228" s="849">
        <v>5927.95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581</v>
      </c>
      <c r="B229" s="832" t="s">
        <v>3286</v>
      </c>
      <c r="C229" s="832" t="s">
        <v>3506</v>
      </c>
      <c r="D229" s="832" t="s">
        <v>3761</v>
      </c>
      <c r="E229" s="832" t="s">
        <v>3762</v>
      </c>
      <c r="F229" s="849">
        <v>71</v>
      </c>
      <c r="G229" s="849">
        <v>135468</v>
      </c>
      <c r="H229" s="849">
        <v>1</v>
      </c>
      <c r="I229" s="849">
        <v>1908</v>
      </c>
      <c r="J229" s="849">
        <v>49</v>
      </c>
      <c r="K229" s="849">
        <v>93492</v>
      </c>
      <c r="L229" s="849">
        <v>0.6901408450704225</v>
      </c>
      <c r="M229" s="849">
        <v>1908</v>
      </c>
      <c r="N229" s="849"/>
      <c r="O229" s="849"/>
      <c r="P229" s="837"/>
      <c r="Q229" s="850"/>
    </row>
    <row r="230" spans="1:17" ht="14.4" customHeight="1" x14ac:dyDescent="0.3">
      <c r="A230" s="831" t="s">
        <v>581</v>
      </c>
      <c r="B230" s="832" t="s">
        <v>3286</v>
      </c>
      <c r="C230" s="832" t="s">
        <v>3506</v>
      </c>
      <c r="D230" s="832" t="s">
        <v>3763</v>
      </c>
      <c r="E230" s="832" t="s">
        <v>3764</v>
      </c>
      <c r="F230" s="849">
        <v>32</v>
      </c>
      <c r="G230" s="849">
        <v>1021506.2399999999</v>
      </c>
      <c r="H230" s="849">
        <v>1</v>
      </c>
      <c r="I230" s="849">
        <v>31922.069999999996</v>
      </c>
      <c r="J230" s="849">
        <v>29</v>
      </c>
      <c r="K230" s="849">
        <v>800829.47</v>
      </c>
      <c r="L230" s="849">
        <v>0.78396923938516527</v>
      </c>
      <c r="M230" s="849">
        <v>27614.809310344826</v>
      </c>
      <c r="N230" s="849">
        <v>34</v>
      </c>
      <c r="O230" s="849">
        <v>513914.89999999997</v>
      </c>
      <c r="P230" s="837">
        <v>0.50309521359360465</v>
      </c>
      <c r="Q230" s="850">
        <v>15115.144117647058</v>
      </c>
    </row>
    <row r="231" spans="1:17" ht="14.4" customHeight="1" x14ac:dyDescent="0.3">
      <c r="A231" s="831" t="s">
        <v>581</v>
      </c>
      <c r="B231" s="832" t="s">
        <v>3286</v>
      </c>
      <c r="C231" s="832" t="s">
        <v>3506</v>
      </c>
      <c r="D231" s="832" t="s">
        <v>3765</v>
      </c>
      <c r="E231" s="832" t="s">
        <v>3730</v>
      </c>
      <c r="F231" s="849">
        <v>2</v>
      </c>
      <c r="G231" s="849">
        <v>28810.9</v>
      </c>
      <c r="H231" s="849">
        <v>1</v>
      </c>
      <c r="I231" s="849">
        <v>14405.45</v>
      </c>
      <c r="J231" s="849"/>
      <c r="K231" s="849"/>
      <c r="L231" s="849"/>
      <c r="M231" s="849"/>
      <c r="N231" s="849">
        <v>3</v>
      </c>
      <c r="O231" s="849">
        <v>43216.350000000006</v>
      </c>
      <c r="P231" s="837">
        <v>1.5000000000000002</v>
      </c>
      <c r="Q231" s="850">
        <v>14405.450000000003</v>
      </c>
    </row>
    <row r="232" spans="1:17" ht="14.4" customHeight="1" x14ac:dyDescent="0.3">
      <c r="A232" s="831" t="s">
        <v>581</v>
      </c>
      <c r="B232" s="832" t="s">
        <v>3286</v>
      </c>
      <c r="C232" s="832" t="s">
        <v>3506</v>
      </c>
      <c r="D232" s="832" t="s">
        <v>3766</v>
      </c>
      <c r="E232" s="832" t="s">
        <v>3767</v>
      </c>
      <c r="F232" s="849">
        <v>1</v>
      </c>
      <c r="G232" s="849">
        <v>563</v>
      </c>
      <c r="H232" s="849">
        <v>1</v>
      </c>
      <c r="I232" s="849">
        <v>563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581</v>
      </c>
      <c r="B233" s="832" t="s">
        <v>3286</v>
      </c>
      <c r="C233" s="832" t="s">
        <v>3506</v>
      </c>
      <c r="D233" s="832" t="s">
        <v>3768</v>
      </c>
      <c r="E233" s="832" t="s">
        <v>3769</v>
      </c>
      <c r="F233" s="849">
        <v>6</v>
      </c>
      <c r="G233" s="849">
        <v>83246.399999999994</v>
      </c>
      <c r="H233" s="849">
        <v>1</v>
      </c>
      <c r="I233" s="849">
        <v>13874.4</v>
      </c>
      <c r="J233" s="849">
        <v>2</v>
      </c>
      <c r="K233" s="849">
        <v>27748.799999999999</v>
      </c>
      <c r="L233" s="849">
        <v>0.33333333333333337</v>
      </c>
      <c r="M233" s="849">
        <v>13874.4</v>
      </c>
      <c r="N233" s="849">
        <v>7</v>
      </c>
      <c r="O233" s="849">
        <v>97120.8</v>
      </c>
      <c r="P233" s="837">
        <v>1.1666666666666667</v>
      </c>
      <c r="Q233" s="850">
        <v>13874.4</v>
      </c>
    </row>
    <row r="234" spans="1:17" ht="14.4" customHeight="1" x14ac:dyDescent="0.3">
      <c r="A234" s="831" t="s">
        <v>581</v>
      </c>
      <c r="B234" s="832" t="s">
        <v>3286</v>
      </c>
      <c r="C234" s="832" t="s">
        <v>3506</v>
      </c>
      <c r="D234" s="832" t="s">
        <v>3770</v>
      </c>
      <c r="E234" s="832" t="s">
        <v>3661</v>
      </c>
      <c r="F234" s="849">
        <v>3</v>
      </c>
      <c r="G234" s="849">
        <v>6156</v>
      </c>
      <c r="H234" s="849">
        <v>1</v>
      </c>
      <c r="I234" s="849">
        <v>2052</v>
      </c>
      <c r="J234" s="849"/>
      <c r="K234" s="849"/>
      <c r="L234" s="849"/>
      <c r="M234" s="849"/>
      <c r="N234" s="849">
        <v>8</v>
      </c>
      <c r="O234" s="849">
        <v>15170.4</v>
      </c>
      <c r="P234" s="837">
        <v>2.4643274853801169</v>
      </c>
      <c r="Q234" s="850">
        <v>1896.3</v>
      </c>
    </row>
    <row r="235" spans="1:17" ht="14.4" customHeight="1" x14ac:dyDescent="0.3">
      <c r="A235" s="831" t="s">
        <v>581</v>
      </c>
      <c r="B235" s="832" t="s">
        <v>3286</v>
      </c>
      <c r="C235" s="832" t="s">
        <v>3506</v>
      </c>
      <c r="D235" s="832" t="s">
        <v>3771</v>
      </c>
      <c r="E235" s="832" t="s">
        <v>3772</v>
      </c>
      <c r="F235" s="849">
        <v>8</v>
      </c>
      <c r="G235" s="849">
        <v>9700.4</v>
      </c>
      <c r="H235" s="849">
        <v>1</v>
      </c>
      <c r="I235" s="849">
        <v>1212.55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" customHeight="1" x14ac:dyDescent="0.3">
      <c r="A236" s="831" t="s">
        <v>581</v>
      </c>
      <c r="B236" s="832" t="s">
        <v>3286</v>
      </c>
      <c r="C236" s="832" t="s">
        <v>3506</v>
      </c>
      <c r="D236" s="832" t="s">
        <v>3773</v>
      </c>
      <c r="E236" s="832" t="s">
        <v>3774</v>
      </c>
      <c r="F236" s="849">
        <v>1</v>
      </c>
      <c r="G236" s="849">
        <v>9215</v>
      </c>
      <c r="H236" s="849">
        <v>1</v>
      </c>
      <c r="I236" s="849">
        <v>9215</v>
      </c>
      <c r="J236" s="849">
        <v>1</v>
      </c>
      <c r="K236" s="849">
        <v>8559.02</v>
      </c>
      <c r="L236" s="849">
        <v>0.92881389039609341</v>
      </c>
      <c r="M236" s="849">
        <v>8559.02</v>
      </c>
      <c r="N236" s="849">
        <v>4</v>
      </c>
      <c r="O236" s="849">
        <v>34236.080000000002</v>
      </c>
      <c r="P236" s="837">
        <v>3.7152555615843736</v>
      </c>
      <c r="Q236" s="850">
        <v>8559.02</v>
      </c>
    </row>
    <row r="237" spans="1:17" ht="14.4" customHeight="1" x14ac:dyDescent="0.3">
      <c r="A237" s="831" t="s">
        <v>581</v>
      </c>
      <c r="B237" s="832" t="s">
        <v>3286</v>
      </c>
      <c r="C237" s="832" t="s">
        <v>3506</v>
      </c>
      <c r="D237" s="832" t="s">
        <v>3775</v>
      </c>
      <c r="E237" s="832" t="s">
        <v>3776</v>
      </c>
      <c r="F237" s="849">
        <v>1</v>
      </c>
      <c r="G237" s="849">
        <v>26471</v>
      </c>
      <c r="H237" s="849">
        <v>1</v>
      </c>
      <c r="I237" s="849">
        <v>26471</v>
      </c>
      <c r="J237" s="849">
        <v>1</v>
      </c>
      <c r="K237" s="849">
        <v>24789.14</v>
      </c>
      <c r="L237" s="849">
        <v>0.93646405500358876</v>
      </c>
      <c r="M237" s="849">
        <v>24789.14</v>
      </c>
      <c r="N237" s="849">
        <v>5</v>
      </c>
      <c r="O237" s="849">
        <v>123945.7</v>
      </c>
      <c r="P237" s="837">
        <v>4.6823202750179442</v>
      </c>
      <c r="Q237" s="850">
        <v>24789.14</v>
      </c>
    </row>
    <row r="238" spans="1:17" ht="14.4" customHeight="1" x14ac:dyDescent="0.3">
      <c r="A238" s="831" t="s">
        <v>581</v>
      </c>
      <c r="B238" s="832" t="s">
        <v>3286</v>
      </c>
      <c r="C238" s="832" t="s">
        <v>3506</v>
      </c>
      <c r="D238" s="832" t="s">
        <v>3777</v>
      </c>
      <c r="E238" s="832" t="s">
        <v>3778</v>
      </c>
      <c r="F238" s="849">
        <v>5</v>
      </c>
      <c r="G238" s="849">
        <v>6798.55</v>
      </c>
      <c r="H238" s="849">
        <v>1</v>
      </c>
      <c r="I238" s="849">
        <v>1359.71</v>
      </c>
      <c r="J238" s="849">
        <v>4</v>
      </c>
      <c r="K238" s="849">
        <v>5438.84</v>
      </c>
      <c r="L238" s="849">
        <v>0.8</v>
      </c>
      <c r="M238" s="849">
        <v>1359.71</v>
      </c>
      <c r="N238" s="849"/>
      <c r="O238" s="849"/>
      <c r="P238" s="837"/>
      <c r="Q238" s="850"/>
    </row>
    <row r="239" spans="1:17" ht="14.4" customHeight="1" x14ac:dyDescent="0.3">
      <c r="A239" s="831" t="s">
        <v>581</v>
      </c>
      <c r="B239" s="832" t="s">
        <v>3286</v>
      </c>
      <c r="C239" s="832" t="s">
        <v>3506</v>
      </c>
      <c r="D239" s="832" t="s">
        <v>3779</v>
      </c>
      <c r="E239" s="832" t="s">
        <v>3780</v>
      </c>
      <c r="F239" s="849">
        <v>2</v>
      </c>
      <c r="G239" s="849">
        <v>14728.8</v>
      </c>
      <c r="H239" s="849">
        <v>1</v>
      </c>
      <c r="I239" s="849">
        <v>7364.4</v>
      </c>
      <c r="J239" s="849"/>
      <c r="K239" s="849"/>
      <c r="L239" s="849"/>
      <c r="M239" s="849"/>
      <c r="N239" s="849">
        <v>10</v>
      </c>
      <c r="O239" s="849">
        <v>73644</v>
      </c>
      <c r="P239" s="837">
        <v>5</v>
      </c>
      <c r="Q239" s="850">
        <v>7364.4</v>
      </c>
    </row>
    <row r="240" spans="1:17" ht="14.4" customHeight="1" x14ac:dyDescent="0.3">
      <c r="A240" s="831" t="s">
        <v>581</v>
      </c>
      <c r="B240" s="832" t="s">
        <v>3286</v>
      </c>
      <c r="C240" s="832" t="s">
        <v>3506</v>
      </c>
      <c r="D240" s="832" t="s">
        <v>3781</v>
      </c>
      <c r="E240" s="832" t="s">
        <v>3782</v>
      </c>
      <c r="F240" s="849"/>
      <c r="G240" s="849"/>
      <c r="H240" s="849"/>
      <c r="I240" s="849"/>
      <c r="J240" s="849">
        <v>1</v>
      </c>
      <c r="K240" s="849">
        <v>1331</v>
      </c>
      <c r="L240" s="849"/>
      <c r="M240" s="849">
        <v>1331</v>
      </c>
      <c r="N240" s="849"/>
      <c r="O240" s="849"/>
      <c r="P240" s="837"/>
      <c r="Q240" s="850"/>
    </row>
    <row r="241" spans="1:17" ht="14.4" customHeight="1" x14ac:dyDescent="0.3">
      <c r="A241" s="831" t="s">
        <v>581</v>
      </c>
      <c r="B241" s="832" t="s">
        <v>3286</v>
      </c>
      <c r="C241" s="832" t="s">
        <v>3506</v>
      </c>
      <c r="D241" s="832" t="s">
        <v>3783</v>
      </c>
      <c r="E241" s="832" t="s">
        <v>3784</v>
      </c>
      <c r="F241" s="849">
        <v>4</v>
      </c>
      <c r="G241" s="849">
        <v>3956</v>
      </c>
      <c r="H241" s="849">
        <v>1</v>
      </c>
      <c r="I241" s="849">
        <v>989</v>
      </c>
      <c r="J241" s="849">
        <v>1</v>
      </c>
      <c r="K241" s="849">
        <v>812.89</v>
      </c>
      <c r="L241" s="849">
        <v>0.20548281092012133</v>
      </c>
      <c r="M241" s="849">
        <v>812.89</v>
      </c>
      <c r="N241" s="849">
        <v>1</v>
      </c>
      <c r="O241" s="849">
        <v>812.89</v>
      </c>
      <c r="P241" s="837">
        <v>0.20548281092012133</v>
      </c>
      <c r="Q241" s="850">
        <v>812.89</v>
      </c>
    </row>
    <row r="242" spans="1:17" ht="14.4" customHeight="1" x14ac:dyDescent="0.3">
      <c r="A242" s="831" t="s">
        <v>581</v>
      </c>
      <c r="B242" s="832" t="s">
        <v>3286</v>
      </c>
      <c r="C242" s="832" t="s">
        <v>3506</v>
      </c>
      <c r="D242" s="832" t="s">
        <v>3785</v>
      </c>
      <c r="E242" s="832" t="s">
        <v>3786</v>
      </c>
      <c r="F242" s="849">
        <v>3</v>
      </c>
      <c r="G242" s="849">
        <v>66411</v>
      </c>
      <c r="H242" s="849">
        <v>1</v>
      </c>
      <c r="I242" s="849">
        <v>22137</v>
      </c>
      <c r="J242" s="849"/>
      <c r="K242" s="849"/>
      <c r="L242" s="849"/>
      <c r="M242" s="849"/>
      <c r="N242" s="849">
        <v>4</v>
      </c>
      <c r="O242" s="849">
        <v>88548</v>
      </c>
      <c r="P242" s="837">
        <v>1.3333333333333333</v>
      </c>
      <c r="Q242" s="850">
        <v>22137</v>
      </c>
    </row>
    <row r="243" spans="1:17" ht="14.4" customHeight="1" x14ac:dyDescent="0.3">
      <c r="A243" s="831" t="s">
        <v>581</v>
      </c>
      <c r="B243" s="832" t="s">
        <v>3286</v>
      </c>
      <c r="C243" s="832" t="s">
        <v>3506</v>
      </c>
      <c r="D243" s="832" t="s">
        <v>3787</v>
      </c>
      <c r="E243" s="832" t="s">
        <v>3788</v>
      </c>
      <c r="F243" s="849">
        <v>1</v>
      </c>
      <c r="G243" s="849">
        <v>443.4</v>
      </c>
      <c r="H243" s="849">
        <v>1</v>
      </c>
      <c r="I243" s="849">
        <v>443.4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" customHeight="1" x14ac:dyDescent="0.3">
      <c r="A244" s="831" t="s">
        <v>581</v>
      </c>
      <c r="B244" s="832" t="s">
        <v>3286</v>
      </c>
      <c r="C244" s="832" t="s">
        <v>3506</v>
      </c>
      <c r="D244" s="832" t="s">
        <v>3789</v>
      </c>
      <c r="E244" s="832" t="s">
        <v>3790</v>
      </c>
      <c r="F244" s="849">
        <v>4</v>
      </c>
      <c r="G244" s="849">
        <v>4303</v>
      </c>
      <c r="H244" s="849">
        <v>1</v>
      </c>
      <c r="I244" s="849">
        <v>1075.75</v>
      </c>
      <c r="J244" s="849">
        <v>2</v>
      </c>
      <c r="K244" s="849">
        <v>2151.5</v>
      </c>
      <c r="L244" s="849">
        <v>0.5</v>
      </c>
      <c r="M244" s="849">
        <v>1075.75</v>
      </c>
      <c r="N244" s="849"/>
      <c r="O244" s="849"/>
      <c r="P244" s="837"/>
      <c r="Q244" s="850"/>
    </row>
    <row r="245" spans="1:17" ht="14.4" customHeight="1" x14ac:dyDescent="0.3">
      <c r="A245" s="831" t="s">
        <v>581</v>
      </c>
      <c r="B245" s="832" t="s">
        <v>3286</v>
      </c>
      <c r="C245" s="832" t="s">
        <v>3506</v>
      </c>
      <c r="D245" s="832" t="s">
        <v>3791</v>
      </c>
      <c r="E245" s="832" t="s">
        <v>3792</v>
      </c>
      <c r="F245" s="849">
        <v>4</v>
      </c>
      <c r="G245" s="849">
        <v>40280.160000000003</v>
      </c>
      <c r="H245" s="849">
        <v>1</v>
      </c>
      <c r="I245" s="849">
        <v>10070.040000000001</v>
      </c>
      <c r="J245" s="849">
        <v>2</v>
      </c>
      <c r="K245" s="849">
        <v>20140.080000000002</v>
      </c>
      <c r="L245" s="849">
        <v>0.5</v>
      </c>
      <c r="M245" s="849">
        <v>10070.040000000001</v>
      </c>
      <c r="N245" s="849">
        <v>9</v>
      </c>
      <c r="O245" s="849">
        <v>90630.360000000015</v>
      </c>
      <c r="P245" s="837">
        <v>2.25</v>
      </c>
      <c r="Q245" s="850">
        <v>10070.040000000001</v>
      </c>
    </row>
    <row r="246" spans="1:17" ht="14.4" customHeight="1" x14ac:dyDescent="0.3">
      <c r="A246" s="831" t="s">
        <v>581</v>
      </c>
      <c r="B246" s="832" t="s">
        <v>3286</v>
      </c>
      <c r="C246" s="832" t="s">
        <v>3506</v>
      </c>
      <c r="D246" s="832" t="s">
        <v>3793</v>
      </c>
      <c r="E246" s="832" t="s">
        <v>3794</v>
      </c>
      <c r="F246" s="849">
        <v>1</v>
      </c>
      <c r="G246" s="849">
        <v>248.73</v>
      </c>
      <c r="H246" s="849">
        <v>1</v>
      </c>
      <c r="I246" s="849">
        <v>248.73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581</v>
      </c>
      <c r="B247" s="832" t="s">
        <v>3286</v>
      </c>
      <c r="C247" s="832" t="s">
        <v>3506</v>
      </c>
      <c r="D247" s="832" t="s">
        <v>3795</v>
      </c>
      <c r="E247" s="832" t="s">
        <v>3796</v>
      </c>
      <c r="F247" s="849">
        <v>1</v>
      </c>
      <c r="G247" s="849">
        <v>14500</v>
      </c>
      <c r="H247" s="849">
        <v>1</v>
      </c>
      <c r="I247" s="849">
        <v>14500</v>
      </c>
      <c r="J247" s="849">
        <v>1</v>
      </c>
      <c r="K247" s="849">
        <v>14500</v>
      </c>
      <c r="L247" s="849">
        <v>1</v>
      </c>
      <c r="M247" s="849">
        <v>14500</v>
      </c>
      <c r="N247" s="849">
        <v>5</v>
      </c>
      <c r="O247" s="849">
        <v>72500</v>
      </c>
      <c r="P247" s="837">
        <v>5</v>
      </c>
      <c r="Q247" s="850">
        <v>14500</v>
      </c>
    </row>
    <row r="248" spans="1:17" ht="14.4" customHeight="1" x14ac:dyDescent="0.3">
      <c r="A248" s="831" t="s">
        <v>581</v>
      </c>
      <c r="B248" s="832" t="s">
        <v>3286</v>
      </c>
      <c r="C248" s="832" t="s">
        <v>3506</v>
      </c>
      <c r="D248" s="832" t="s">
        <v>3797</v>
      </c>
      <c r="E248" s="832" t="s">
        <v>1571</v>
      </c>
      <c r="F248" s="849">
        <v>1</v>
      </c>
      <c r="G248" s="849">
        <v>38233</v>
      </c>
      <c r="H248" s="849">
        <v>1</v>
      </c>
      <c r="I248" s="849">
        <v>38233</v>
      </c>
      <c r="J248" s="849">
        <v>4</v>
      </c>
      <c r="K248" s="849">
        <v>152932</v>
      </c>
      <c r="L248" s="849">
        <v>4</v>
      </c>
      <c r="M248" s="849">
        <v>38233</v>
      </c>
      <c r="N248" s="849">
        <v>3</v>
      </c>
      <c r="O248" s="849">
        <v>104303.70000000001</v>
      </c>
      <c r="P248" s="837">
        <v>2.7281066094734916</v>
      </c>
      <c r="Q248" s="850">
        <v>34767.9</v>
      </c>
    </row>
    <row r="249" spans="1:17" ht="14.4" customHeight="1" x14ac:dyDescent="0.3">
      <c r="A249" s="831" t="s">
        <v>581</v>
      </c>
      <c r="B249" s="832" t="s">
        <v>3286</v>
      </c>
      <c r="C249" s="832" t="s">
        <v>3506</v>
      </c>
      <c r="D249" s="832" t="s">
        <v>3798</v>
      </c>
      <c r="E249" s="832" t="s">
        <v>3799</v>
      </c>
      <c r="F249" s="849"/>
      <c r="G249" s="849"/>
      <c r="H249" s="849"/>
      <c r="I249" s="849"/>
      <c r="J249" s="849">
        <v>1</v>
      </c>
      <c r="K249" s="849">
        <v>19699.2</v>
      </c>
      <c r="L249" s="849"/>
      <c r="M249" s="849">
        <v>19699.2</v>
      </c>
      <c r="N249" s="849">
        <v>1</v>
      </c>
      <c r="O249" s="849">
        <v>19699.2</v>
      </c>
      <c r="P249" s="837"/>
      <c r="Q249" s="850">
        <v>19699.2</v>
      </c>
    </row>
    <row r="250" spans="1:17" ht="14.4" customHeight="1" x14ac:dyDescent="0.3">
      <c r="A250" s="831" t="s">
        <v>581</v>
      </c>
      <c r="B250" s="832" t="s">
        <v>3286</v>
      </c>
      <c r="C250" s="832" t="s">
        <v>3506</v>
      </c>
      <c r="D250" s="832" t="s">
        <v>3800</v>
      </c>
      <c r="E250" s="832" t="s">
        <v>3801</v>
      </c>
      <c r="F250" s="849"/>
      <c r="G250" s="849"/>
      <c r="H250" s="849"/>
      <c r="I250" s="849"/>
      <c r="J250" s="849">
        <v>1</v>
      </c>
      <c r="K250" s="849">
        <v>11229</v>
      </c>
      <c r="L250" s="849"/>
      <c r="M250" s="849">
        <v>11229</v>
      </c>
      <c r="N250" s="849"/>
      <c r="O250" s="849"/>
      <c r="P250" s="837"/>
      <c r="Q250" s="850"/>
    </row>
    <row r="251" spans="1:17" ht="14.4" customHeight="1" x14ac:dyDescent="0.3">
      <c r="A251" s="831" t="s">
        <v>581</v>
      </c>
      <c r="B251" s="832" t="s">
        <v>3286</v>
      </c>
      <c r="C251" s="832" t="s">
        <v>3506</v>
      </c>
      <c r="D251" s="832" t="s">
        <v>3802</v>
      </c>
      <c r="E251" s="832" t="s">
        <v>3801</v>
      </c>
      <c r="F251" s="849">
        <v>1</v>
      </c>
      <c r="G251" s="849">
        <v>31583.7</v>
      </c>
      <c r="H251" s="849">
        <v>1</v>
      </c>
      <c r="I251" s="849">
        <v>31583.7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581</v>
      </c>
      <c r="B252" s="832" t="s">
        <v>3286</v>
      </c>
      <c r="C252" s="832" t="s">
        <v>3506</v>
      </c>
      <c r="D252" s="832" t="s">
        <v>3803</v>
      </c>
      <c r="E252" s="832" t="s">
        <v>3801</v>
      </c>
      <c r="F252" s="849"/>
      <c r="G252" s="849"/>
      <c r="H252" s="849"/>
      <c r="I252" s="849"/>
      <c r="J252" s="849">
        <v>1</v>
      </c>
      <c r="K252" s="849">
        <v>31583.7</v>
      </c>
      <c r="L252" s="849"/>
      <c r="M252" s="849">
        <v>31583.7</v>
      </c>
      <c r="N252" s="849">
        <v>1</v>
      </c>
      <c r="O252" s="849">
        <v>31583.7</v>
      </c>
      <c r="P252" s="837"/>
      <c r="Q252" s="850">
        <v>31583.7</v>
      </c>
    </row>
    <row r="253" spans="1:17" ht="14.4" customHeight="1" x14ac:dyDescent="0.3">
      <c r="A253" s="831" t="s">
        <v>581</v>
      </c>
      <c r="B253" s="832" t="s">
        <v>3286</v>
      </c>
      <c r="C253" s="832" t="s">
        <v>3506</v>
      </c>
      <c r="D253" s="832" t="s">
        <v>3804</v>
      </c>
      <c r="E253" s="832" t="s">
        <v>3801</v>
      </c>
      <c r="F253" s="849">
        <v>1</v>
      </c>
      <c r="G253" s="849">
        <v>11229</v>
      </c>
      <c r="H253" s="849">
        <v>1</v>
      </c>
      <c r="I253" s="849">
        <v>11229</v>
      </c>
      <c r="J253" s="849">
        <v>1</v>
      </c>
      <c r="K253" s="849">
        <v>11229</v>
      </c>
      <c r="L253" s="849">
        <v>1</v>
      </c>
      <c r="M253" s="849">
        <v>11229</v>
      </c>
      <c r="N253" s="849">
        <v>1</v>
      </c>
      <c r="O253" s="849">
        <v>11229</v>
      </c>
      <c r="P253" s="837">
        <v>1</v>
      </c>
      <c r="Q253" s="850">
        <v>11229</v>
      </c>
    </row>
    <row r="254" spans="1:17" ht="14.4" customHeight="1" x14ac:dyDescent="0.3">
      <c r="A254" s="831" t="s">
        <v>581</v>
      </c>
      <c r="B254" s="832" t="s">
        <v>3286</v>
      </c>
      <c r="C254" s="832" t="s">
        <v>3506</v>
      </c>
      <c r="D254" s="832" t="s">
        <v>3805</v>
      </c>
      <c r="E254" s="832" t="s">
        <v>3806</v>
      </c>
      <c r="F254" s="849"/>
      <c r="G254" s="849"/>
      <c r="H254" s="849"/>
      <c r="I254" s="849"/>
      <c r="J254" s="849">
        <v>1</v>
      </c>
      <c r="K254" s="849">
        <v>6396.54</v>
      </c>
      <c r="L254" s="849"/>
      <c r="M254" s="849">
        <v>6396.54</v>
      </c>
      <c r="N254" s="849"/>
      <c r="O254" s="849"/>
      <c r="P254" s="837"/>
      <c r="Q254" s="850"/>
    </row>
    <row r="255" spans="1:17" ht="14.4" customHeight="1" x14ac:dyDescent="0.3">
      <c r="A255" s="831" t="s">
        <v>581</v>
      </c>
      <c r="B255" s="832" t="s">
        <v>3286</v>
      </c>
      <c r="C255" s="832" t="s">
        <v>3506</v>
      </c>
      <c r="D255" s="832" t="s">
        <v>3807</v>
      </c>
      <c r="E255" s="832" t="s">
        <v>3709</v>
      </c>
      <c r="F255" s="849"/>
      <c r="G255" s="849"/>
      <c r="H255" s="849"/>
      <c r="I255" s="849"/>
      <c r="J255" s="849"/>
      <c r="K255" s="849"/>
      <c r="L255" s="849"/>
      <c r="M255" s="849"/>
      <c r="N255" s="849">
        <v>5</v>
      </c>
      <c r="O255" s="849">
        <v>68721.25</v>
      </c>
      <c r="P255" s="837"/>
      <c r="Q255" s="850">
        <v>13744.25</v>
      </c>
    </row>
    <row r="256" spans="1:17" ht="14.4" customHeight="1" x14ac:dyDescent="0.3">
      <c r="A256" s="831" t="s">
        <v>581</v>
      </c>
      <c r="B256" s="832" t="s">
        <v>3286</v>
      </c>
      <c r="C256" s="832" t="s">
        <v>3506</v>
      </c>
      <c r="D256" s="832" t="s">
        <v>3808</v>
      </c>
      <c r="E256" s="832" t="s">
        <v>3809</v>
      </c>
      <c r="F256" s="849"/>
      <c r="G256" s="849"/>
      <c r="H256" s="849"/>
      <c r="I256" s="849"/>
      <c r="J256" s="849">
        <v>8</v>
      </c>
      <c r="K256" s="849">
        <v>231178.38</v>
      </c>
      <c r="L256" s="849"/>
      <c r="M256" s="849">
        <v>28897.297500000001</v>
      </c>
      <c r="N256" s="849">
        <v>3</v>
      </c>
      <c r="O256" s="849">
        <v>25012</v>
      </c>
      <c r="P256" s="837"/>
      <c r="Q256" s="850">
        <v>8337.3333333333339</v>
      </c>
    </row>
    <row r="257" spans="1:17" ht="14.4" customHeight="1" x14ac:dyDescent="0.3">
      <c r="A257" s="831" t="s">
        <v>581</v>
      </c>
      <c r="B257" s="832" t="s">
        <v>3286</v>
      </c>
      <c r="C257" s="832" t="s">
        <v>3506</v>
      </c>
      <c r="D257" s="832" t="s">
        <v>3810</v>
      </c>
      <c r="E257" s="832" t="s">
        <v>3811</v>
      </c>
      <c r="F257" s="849">
        <v>10</v>
      </c>
      <c r="G257" s="849">
        <v>19307.5</v>
      </c>
      <c r="H257" s="849">
        <v>1</v>
      </c>
      <c r="I257" s="849">
        <v>1930.75</v>
      </c>
      <c r="J257" s="849">
        <v>12</v>
      </c>
      <c r="K257" s="849">
        <v>21325.17</v>
      </c>
      <c r="L257" s="849">
        <v>1.1045018775087401</v>
      </c>
      <c r="M257" s="849">
        <v>1777.0974999999999</v>
      </c>
      <c r="N257" s="849">
        <v>17</v>
      </c>
      <c r="O257" s="849">
        <v>29339.96</v>
      </c>
      <c r="P257" s="837">
        <v>1.519614657516509</v>
      </c>
      <c r="Q257" s="850">
        <v>1725.8799999999999</v>
      </c>
    </row>
    <row r="258" spans="1:17" ht="14.4" customHeight="1" x14ac:dyDescent="0.3">
      <c r="A258" s="831" t="s">
        <v>581</v>
      </c>
      <c r="B258" s="832" t="s">
        <v>3286</v>
      </c>
      <c r="C258" s="832" t="s">
        <v>3506</v>
      </c>
      <c r="D258" s="832" t="s">
        <v>3812</v>
      </c>
      <c r="E258" s="832" t="s">
        <v>3813</v>
      </c>
      <c r="F258" s="849"/>
      <c r="G258" s="849"/>
      <c r="H258" s="849"/>
      <c r="I258" s="849"/>
      <c r="J258" s="849">
        <v>2</v>
      </c>
      <c r="K258" s="849">
        <v>10925.96</v>
      </c>
      <c r="L258" s="849"/>
      <c r="M258" s="849">
        <v>5462.98</v>
      </c>
      <c r="N258" s="849">
        <v>3</v>
      </c>
      <c r="O258" s="849">
        <v>16388.939999999999</v>
      </c>
      <c r="P258" s="837"/>
      <c r="Q258" s="850">
        <v>5462.98</v>
      </c>
    </row>
    <row r="259" spans="1:17" ht="14.4" customHeight="1" x14ac:dyDescent="0.3">
      <c r="A259" s="831" t="s">
        <v>581</v>
      </c>
      <c r="B259" s="832" t="s">
        <v>3286</v>
      </c>
      <c r="C259" s="832" t="s">
        <v>3506</v>
      </c>
      <c r="D259" s="832" t="s">
        <v>3814</v>
      </c>
      <c r="E259" s="832" t="s">
        <v>3598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19615.900000000001</v>
      </c>
      <c r="P259" s="837"/>
      <c r="Q259" s="850">
        <v>19615.900000000001</v>
      </c>
    </row>
    <row r="260" spans="1:17" ht="14.4" customHeight="1" x14ac:dyDescent="0.3">
      <c r="A260" s="831" t="s">
        <v>581</v>
      </c>
      <c r="B260" s="832" t="s">
        <v>3286</v>
      </c>
      <c r="C260" s="832" t="s">
        <v>3506</v>
      </c>
      <c r="D260" s="832" t="s">
        <v>3815</v>
      </c>
      <c r="E260" s="832" t="s">
        <v>3816</v>
      </c>
      <c r="F260" s="849"/>
      <c r="G260" s="849"/>
      <c r="H260" s="849"/>
      <c r="I260" s="849"/>
      <c r="J260" s="849">
        <v>1</v>
      </c>
      <c r="K260" s="849">
        <v>45352.31</v>
      </c>
      <c r="L260" s="849"/>
      <c r="M260" s="849">
        <v>45352.31</v>
      </c>
      <c r="N260" s="849"/>
      <c r="O260" s="849"/>
      <c r="P260" s="837"/>
      <c r="Q260" s="850"/>
    </row>
    <row r="261" spans="1:17" ht="14.4" customHeight="1" x14ac:dyDescent="0.3">
      <c r="A261" s="831" t="s">
        <v>581</v>
      </c>
      <c r="B261" s="832" t="s">
        <v>3286</v>
      </c>
      <c r="C261" s="832" t="s">
        <v>3506</v>
      </c>
      <c r="D261" s="832" t="s">
        <v>3817</v>
      </c>
      <c r="E261" s="832" t="s">
        <v>3818</v>
      </c>
      <c r="F261" s="849"/>
      <c r="G261" s="849"/>
      <c r="H261" s="849"/>
      <c r="I261" s="849"/>
      <c r="J261" s="849">
        <v>1</v>
      </c>
      <c r="K261" s="849">
        <v>40429.79</v>
      </c>
      <c r="L261" s="849"/>
      <c r="M261" s="849">
        <v>40429.79</v>
      </c>
      <c r="N261" s="849">
        <v>1</v>
      </c>
      <c r="O261" s="849">
        <v>40429.79</v>
      </c>
      <c r="P261" s="837"/>
      <c r="Q261" s="850">
        <v>40429.79</v>
      </c>
    </row>
    <row r="262" spans="1:17" ht="14.4" customHeight="1" x14ac:dyDescent="0.3">
      <c r="A262" s="831" t="s">
        <v>581</v>
      </c>
      <c r="B262" s="832" t="s">
        <v>3286</v>
      </c>
      <c r="C262" s="832" t="s">
        <v>3506</v>
      </c>
      <c r="D262" s="832" t="s">
        <v>3819</v>
      </c>
      <c r="E262" s="832" t="s">
        <v>3820</v>
      </c>
      <c r="F262" s="849"/>
      <c r="G262" s="849"/>
      <c r="H262" s="849"/>
      <c r="I262" s="849"/>
      <c r="J262" s="849">
        <v>5</v>
      </c>
      <c r="K262" s="849">
        <v>10294.19</v>
      </c>
      <c r="L262" s="849"/>
      <c r="M262" s="849">
        <v>2058.8380000000002</v>
      </c>
      <c r="N262" s="849">
        <v>8</v>
      </c>
      <c r="O262" s="849">
        <v>15858.8</v>
      </c>
      <c r="P262" s="837"/>
      <c r="Q262" s="850">
        <v>1982.35</v>
      </c>
    </row>
    <row r="263" spans="1:17" ht="14.4" customHeight="1" x14ac:dyDescent="0.3">
      <c r="A263" s="831" t="s">
        <v>581</v>
      </c>
      <c r="B263" s="832" t="s">
        <v>3286</v>
      </c>
      <c r="C263" s="832" t="s">
        <v>3506</v>
      </c>
      <c r="D263" s="832" t="s">
        <v>3821</v>
      </c>
      <c r="E263" s="832" t="s">
        <v>3822</v>
      </c>
      <c r="F263" s="849">
        <v>3</v>
      </c>
      <c r="G263" s="849">
        <v>11354.400000000001</v>
      </c>
      <c r="H263" s="849">
        <v>1</v>
      </c>
      <c r="I263" s="849">
        <v>3784.8000000000006</v>
      </c>
      <c r="J263" s="849">
        <v>8</v>
      </c>
      <c r="K263" s="849">
        <v>30278.400000000001</v>
      </c>
      <c r="L263" s="849">
        <v>2.6666666666666665</v>
      </c>
      <c r="M263" s="849">
        <v>3784.8</v>
      </c>
      <c r="N263" s="849">
        <v>6</v>
      </c>
      <c r="O263" s="849">
        <v>22708.800000000003</v>
      </c>
      <c r="P263" s="837">
        <v>2</v>
      </c>
      <c r="Q263" s="850">
        <v>3784.8000000000006</v>
      </c>
    </row>
    <row r="264" spans="1:17" ht="14.4" customHeight="1" x14ac:dyDescent="0.3">
      <c r="A264" s="831" t="s">
        <v>581</v>
      </c>
      <c r="B264" s="832" t="s">
        <v>3286</v>
      </c>
      <c r="C264" s="832" t="s">
        <v>3506</v>
      </c>
      <c r="D264" s="832" t="s">
        <v>3823</v>
      </c>
      <c r="E264" s="832" t="s">
        <v>3824</v>
      </c>
      <c r="F264" s="849"/>
      <c r="G264" s="849"/>
      <c r="H264" s="849"/>
      <c r="I264" s="849"/>
      <c r="J264" s="849">
        <v>47</v>
      </c>
      <c r="K264" s="849">
        <v>137731.93</v>
      </c>
      <c r="L264" s="849"/>
      <c r="M264" s="849">
        <v>2930.4665957446805</v>
      </c>
      <c r="N264" s="849">
        <v>36</v>
      </c>
      <c r="O264" s="849">
        <v>78660</v>
      </c>
      <c r="P264" s="837"/>
      <c r="Q264" s="850">
        <v>2185</v>
      </c>
    </row>
    <row r="265" spans="1:17" ht="14.4" customHeight="1" x14ac:dyDescent="0.3">
      <c r="A265" s="831" t="s">
        <v>581</v>
      </c>
      <c r="B265" s="832" t="s">
        <v>3286</v>
      </c>
      <c r="C265" s="832" t="s">
        <v>3506</v>
      </c>
      <c r="D265" s="832" t="s">
        <v>3825</v>
      </c>
      <c r="E265" s="832" t="s">
        <v>3826</v>
      </c>
      <c r="F265" s="849">
        <v>20</v>
      </c>
      <c r="G265" s="849">
        <v>352301.4</v>
      </c>
      <c r="H265" s="849">
        <v>1</v>
      </c>
      <c r="I265" s="849">
        <v>17615.07</v>
      </c>
      <c r="J265" s="849">
        <v>11</v>
      </c>
      <c r="K265" s="849">
        <v>173194.16999999998</v>
      </c>
      <c r="L265" s="849">
        <v>0.49160795273592434</v>
      </c>
      <c r="M265" s="849">
        <v>15744.924545454543</v>
      </c>
      <c r="N265" s="849">
        <v>15</v>
      </c>
      <c r="O265" s="849">
        <v>107870</v>
      </c>
      <c r="P265" s="837">
        <v>0.30618669128195342</v>
      </c>
      <c r="Q265" s="850">
        <v>7191.333333333333</v>
      </c>
    </row>
    <row r="266" spans="1:17" ht="14.4" customHeight="1" x14ac:dyDescent="0.3">
      <c r="A266" s="831" t="s">
        <v>581</v>
      </c>
      <c r="B266" s="832" t="s">
        <v>3286</v>
      </c>
      <c r="C266" s="832" t="s">
        <v>3506</v>
      </c>
      <c r="D266" s="832" t="s">
        <v>3827</v>
      </c>
      <c r="E266" s="832" t="s">
        <v>3828</v>
      </c>
      <c r="F266" s="849">
        <v>3</v>
      </c>
      <c r="G266" s="849">
        <v>23256</v>
      </c>
      <c r="H266" s="849">
        <v>1</v>
      </c>
      <c r="I266" s="849">
        <v>7752</v>
      </c>
      <c r="J266" s="849">
        <v>12</v>
      </c>
      <c r="K266" s="849">
        <v>93024</v>
      </c>
      <c r="L266" s="849">
        <v>4</v>
      </c>
      <c r="M266" s="849">
        <v>7752</v>
      </c>
      <c r="N266" s="849"/>
      <c r="O266" s="849"/>
      <c r="P266" s="837"/>
      <c r="Q266" s="850"/>
    </row>
    <row r="267" spans="1:17" ht="14.4" customHeight="1" x14ac:dyDescent="0.3">
      <c r="A267" s="831" t="s">
        <v>581</v>
      </c>
      <c r="B267" s="832" t="s">
        <v>3286</v>
      </c>
      <c r="C267" s="832" t="s">
        <v>3506</v>
      </c>
      <c r="D267" s="832" t="s">
        <v>3829</v>
      </c>
      <c r="E267" s="832" t="s">
        <v>3830</v>
      </c>
      <c r="F267" s="849">
        <v>22</v>
      </c>
      <c r="G267" s="849">
        <v>41243.4</v>
      </c>
      <c r="H267" s="849">
        <v>1</v>
      </c>
      <c r="I267" s="849">
        <v>1874.7</v>
      </c>
      <c r="J267" s="849">
        <v>25</v>
      </c>
      <c r="K267" s="849">
        <v>43020.7</v>
      </c>
      <c r="L267" s="849">
        <v>1.0430929554789372</v>
      </c>
      <c r="M267" s="849">
        <v>1720.828</v>
      </c>
      <c r="N267" s="849">
        <v>17</v>
      </c>
      <c r="O267" s="849">
        <v>28600.120000000003</v>
      </c>
      <c r="P267" s="837">
        <v>0.69344719397527854</v>
      </c>
      <c r="Q267" s="850">
        <v>1682.3600000000001</v>
      </c>
    </row>
    <row r="268" spans="1:17" ht="14.4" customHeight="1" x14ac:dyDescent="0.3">
      <c r="A268" s="831" t="s">
        <v>581</v>
      </c>
      <c r="B268" s="832" t="s">
        <v>3286</v>
      </c>
      <c r="C268" s="832" t="s">
        <v>3506</v>
      </c>
      <c r="D268" s="832" t="s">
        <v>3831</v>
      </c>
      <c r="E268" s="832" t="s">
        <v>3699</v>
      </c>
      <c r="F268" s="849"/>
      <c r="G268" s="849"/>
      <c r="H268" s="849"/>
      <c r="I268" s="849"/>
      <c r="J268" s="849">
        <v>1</v>
      </c>
      <c r="K268" s="849">
        <v>5413.65</v>
      </c>
      <c r="L268" s="849"/>
      <c r="M268" s="849">
        <v>5413.65</v>
      </c>
      <c r="N268" s="849"/>
      <c r="O268" s="849"/>
      <c r="P268" s="837"/>
      <c r="Q268" s="850"/>
    </row>
    <row r="269" spans="1:17" ht="14.4" customHeight="1" x14ac:dyDescent="0.3">
      <c r="A269" s="831" t="s">
        <v>581</v>
      </c>
      <c r="B269" s="832" t="s">
        <v>3286</v>
      </c>
      <c r="C269" s="832" t="s">
        <v>3506</v>
      </c>
      <c r="D269" s="832" t="s">
        <v>3832</v>
      </c>
      <c r="E269" s="832" t="s">
        <v>3833</v>
      </c>
      <c r="F269" s="849"/>
      <c r="G269" s="849"/>
      <c r="H269" s="849"/>
      <c r="I269" s="849"/>
      <c r="J269" s="849">
        <v>6</v>
      </c>
      <c r="K269" s="849">
        <v>50342.399999999994</v>
      </c>
      <c r="L269" s="849"/>
      <c r="M269" s="849">
        <v>8390.4</v>
      </c>
      <c r="N269" s="849">
        <v>3</v>
      </c>
      <c r="O269" s="849">
        <v>25171.199999999997</v>
      </c>
      <c r="P269" s="837"/>
      <c r="Q269" s="850">
        <v>8390.4</v>
      </c>
    </row>
    <row r="270" spans="1:17" ht="14.4" customHeight="1" x14ac:dyDescent="0.3">
      <c r="A270" s="831" t="s">
        <v>581</v>
      </c>
      <c r="B270" s="832" t="s">
        <v>3286</v>
      </c>
      <c r="C270" s="832" t="s">
        <v>3506</v>
      </c>
      <c r="D270" s="832" t="s">
        <v>3834</v>
      </c>
      <c r="E270" s="832" t="s">
        <v>3835</v>
      </c>
      <c r="F270" s="849">
        <v>4</v>
      </c>
      <c r="G270" s="849">
        <v>15918.96</v>
      </c>
      <c r="H270" s="849">
        <v>1</v>
      </c>
      <c r="I270" s="849">
        <v>3979.74</v>
      </c>
      <c r="J270" s="849">
        <v>1</v>
      </c>
      <c r="K270" s="849">
        <v>3979.74</v>
      </c>
      <c r="L270" s="849">
        <v>0.25</v>
      </c>
      <c r="M270" s="849">
        <v>3979.74</v>
      </c>
      <c r="N270" s="849">
        <v>8</v>
      </c>
      <c r="O270" s="849">
        <v>28587.439999999999</v>
      </c>
      <c r="P270" s="837">
        <v>1.7958107816088489</v>
      </c>
      <c r="Q270" s="850">
        <v>3573.43</v>
      </c>
    </row>
    <row r="271" spans="1:17" ht="14.4" customHeight="1" x14ac:dyDescent="0.3">
      <c r="A271" s="831" t="s">
        <v>581</v>
      </c>
      <c r="B271" s="832" t="s">
        <v>3286</v>
      </c>
      <c r="C271" s="832" t="s">
        <v>3506</v>
      </c>
      <c r="D271" s="832" t="s">
        <v>3836</v>
      </c>
      <c r="E271" s="832" t="s">
        <v>3837</v>
      </c>
      <c r="F271" s="849"/>
      <c r="G271" s="849"/>
      <c r="H271" s="849"/>
      <c r="I271" s="849"/>
      <c r="J271" s="849">
        <v>6</v>
      </c>
      <c r="K271" s="849">
        <v>165547.32999999999</v>
      </c>
      <c r="L271" s="849"/>
      <c r="M271" s="849">
        <v>27591.221666666665</v>
      </c>
      <c r="N271" s="849">
        <v>13</v>
      </c>
      <c r="O271" s="849">
        <v>159275.19999999998</v>
      </c>
      <c r="P271" s="837"/>
      <c r="Q271" s="850">
        <v>12251.938461538461</v>
      </c>
    </row>
    <row r="272" spans="1:17" ht="14.4" customHeight="1" x14ac:dyDescent="0.3">
      <c r="A272" s="831" t="s">
        <v>581</v>
      </c>
      <c r="B272" s="832" t="s">
        <v>3286</v>
      </c>
      <c r="C272" s="832" t="s">
        <v>3506</v>
      </c>
      <c r="D272" s="832" t="s">
        <v>3838</v>
      </c>
      <c r="E272" s="832" t="s">
        <v>3839</v>
      </c>
      <c r="F272" s="849"/>
      <c r="G272" s="849"/>
      <c r="H272" s="849"/>
      <c r="I272" s="849"/>
      <c r="J272" s="849">
        <v>8</v>
      </c>
      <c r="K272" s="849">
        <v>53750.5</v>
      </c>
      <c r="L272" s="849"/>
      <c r="M272" s="849">
        <v>6718.8125</v>
      </c>
      <c r="N272" s="849">
        <v>13</v>
      </c>
      <c r="O272" s="849">
        <v>85620.34</v>
      </c>
      <c r="P272" s="837"/>
      <c r="Q272" s="850">
        <v>6586.1799999999994</v>
      </c>
    </row>
    <row r="273" spans="1:17" ht="14.4" customHeight="1" x14ac:dyDescent="0.3">
      <c r="A273" s="831" t="s">
        <v>581</v>
      </c>
      <c r="B273" s="832" t="s">
        <v>3286</v>
      </c>
      <c r="C273" s="832" t="s">
        <v>3506</v>
      </c>
      <c r="D273" s="832" t="s">
        <v>3840</v>
      </c>
      <c r="E273" s="832" t="s">
        <v>3841</v>
      </c>
      <c r="F273" s="849">
        <v>25</v>
      </c>
      <c r="G273" s="849">
        <v>41125</v>
      </c>
      <c r="H273" s="849">
        <v>1</v>
      </c>
      <c r="I273" s="849">
        <v>1645</v>
      </c>
      <c r="J273" s="849">
        <v>28</v>
      </c>
      <c r="K273" s="849">
        <v>46060</v>
      </c>
      <c r="L273" s="849">
        <v>1.1200000000000001</v>
      </c>
      <c r="M273" s="849">
        <v>1645</v>
      </c>
      <c r="N273" s="849">
        <v>22</v>
      </c>
      <c r="O273" s="849">
        <v>36190</v>
      </c>
      <c r="P273" s="837">
        <v>0.88</v>
      </c>
      <c r="Q273" s="850">
        <v>1645</v>
      </c>
    </row>
    <row r="274" spans="1:17" ht="14.4" customHeight="1" x14ac:dyDescent="0.3">
      <c r="A274" s="831" t="s">
        <v>581</v>
      </c>
      <c r="B274" s="832" t="s">
        <v>3286</v>
      </c>
      <c r="C274" s="832" t="s">
        <v>3506</v>
      </c>
      <c r="D274" s="832" t="s">
        <v>3842</v>
      </c>
      <c r="E274" s="832" t="s">
        <v>3835</v>
      </c>
      <c r="F274" s="849">
        <v>1</v>
      </c>
      <c r="G274" s="849">
        <v>2811.15</v>
      </c>
      <c r="H274" s="849">
        <v>1</v>
      </c>
      <c r="I274" s="849">
        <v>2811.15</v>
      </c>
      <c r="J274" s="849">
        <v>2</v>
      </c>
      <c r="K274" s="849">
        <v>4912.28</v>
      </c>
      <c r="L274" s="849">
        <v>1.7474272095050067</v>
      </c>
      <c r="M274" s="849">
        <v>2456.14</v>
      </c>
      <c r="N274" s="849">
        <v>4</v>
      </c>
      <c r="O274" s="849">
        <v>9824.56</v>
      </c>
      <c r="P274" s="837">
        <v>3.4948544190100135</v>
      </c>
      <c r="Q274" s="850">
        <v>2456.14</v>
      </c>
    </row>
    <row r="275" spans="1:17" ht="14.4" customHeight="1" x14ac:dyDescent="0.3">
      <c r="A275" s="831" t="s">
        <v>581</v>
      </c>
      <c r="B275" s="832" t="s">
        <v>3286</v>
      </c>
      <c r="C275" s="832" t="s">
        <v>3506</v>
      </c>
      <c r="D275" s="832" t="s">
        <v>3843</v>
      </c>
      <c r="E275" s="832" t="s">
        <v>3512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7631</v>
      </c>
      <c r="P275" s="837"/>
      <c r="Q275" s="850">
        <v>7631</v>
      </c>
    </row>
    <row r="276" spans="1:17" ht="14.4" customHeight="1" x14ac:dyDescent="0.3">
      <c r="A276" s="831" t="s">
        <v>581</v>
      </c>
      <c r="B276" s="832" t="s">
        <v>3286</v>
      </c>
      <c r="C276" s="832" t="s">
        <v>3506</v>
      </c>
      <c r="D276" s="832" t="s">
        <v>3844</v>
      </c>
      <c r="E276" s="832" t="s">
        <v>3845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7203.76</v>
      </c>
      <c r="P276" s="837"/>
      <c r="Q276" s="850">
        <v>7203.76</v>
      </c>
    </row>
    <row r="277" spans="1:17" ht="14.4" customHeight="1" x14ac:dyDescent="0.3">
      <c r="A277" s="831" t="s">
        <v>581</v>
      </c>
      <c r="B277" s="832" t="s">
        <v>3286</v>
      </c>
      <c r="C277" s="832" t="s">
        <v>3506</v>
      </c>
      <c r="D277" s="832" t="s">
        <v>3846</v>
      </c>
      <c r="E277" s="832" t="s">
        <v>3801</v>
      </c>
      <c r="F277" s="849"/>
      <c r="G277" s="849"/>
      <c r="H277" s="849"/>
      <c r="I277" s="849"/>
      <c r="J277" s="849">
        <v>1</v>
      </c>
      <c r="K277" s="849">
        <v>31583.7</v>
      </c>
      <c r="L277" s="849"/>
      <c r="M277" s="849">
        <v>31583.7</v>
      </c>
      <c r="N277" s="849"/>
      <c r="O277" s="849"/>
      <c r="P277" s="837"/>
      <c r="Q277" s="850"/>
    </row>
    <row r="278" spans="1:17" ht="14.4" customHeight="1" x14ac:dyDescent="0.3">
      <c r="A278" s="831" t="s">
        <v>581</v>
      </c>
      <c r="B278" s="832" t="s">
        <v>3286</v>
      </c>
      <c r="C278" s="832" t="s">
        <v>3506</v>
      </c>
      <c r="D278" s="832" t="s">
        <v>3847</v>
      </c>
      <c r="E278" s="832" t="s">
        <v>3806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6396.54</v>
      </c>
      <c r="P278" s="837"/>
      <c r="Q278" s="850">
        <v>6396.54</v>
      </c>
    </row>
    <row r="279" spans="1:17" ht="14.4" customHeight="1" x14ac:dyDescent="0.3">
      <c r="A279" s="831" t="s">
        <v>581</v>
      </c>
      <c r="B279" s="832" t="s">
        <v>3286</v>
      </c>
      <c r="C279" s="832" t="s">
        <v>3506</v>
      </c>
      <c r="D279" s="832" t="s">
        <v>3848</v>
      </c>
      <c r="E279" s="832" t="s">
        <v>3806</v>
      </c>
      <c r="F279" s="849"/>
      <c r="G279" s="849"/>
      <c r="H279" s="849"/>
      <c r="I279" s="849"/>
      <c r="J279" s="849">
        <v>1</v>
      </c>
      <c r="K279" s="849">
        <v>6396.54</v>
      </c>
      <c r="L279" s="849"/>
      <c r="M279" s="849">
        <v>6396.54</v>
      </c>
      <c r="N279" s="849"/>
      <c r="O279" s="849"/>
      <c r="P279" s="837"/>
      <c r="Q279" s="850"/>
    </row>
    <row r="280" spans="1:17" ht="14.4" customHeight="1" x14ac:dyDescent="0.3">
      <c r="A280" s="831" t="s">
        <v>581</v>
      </c>
      <c r="B280" s="832" t="s">
        <v>3286</v>
      </c>
      <c r="C280" s="832" t="s">
        <v>3506</v>
      </c>
      <c r="D280" s="832" t="s">
        <v>3849</v>
      </c>
      <c r="E280" s="832" t="s">
        <v>3548</v>
      </c>
      <c r="F280" s="849">
        <v>3</v>
      </c>
      <c r="G280" s="849">
        <v>543.59999999999991</v>
      </c>
      <c r="H280" s="849">
        <v>1</v>
      </c>
      <c r="I280" s="849">
        <v>181.19999999999996</v>
      </c>
      <c r="J280" s="849">
        <v>1</v>
      </c>
      <c r="K280" s="849">
        <v>181.2</v>
      </c>
      <c r="L280" s="849">
        <v>0.33333333333333337</v>
      </c>
      <c r="M280" s="849">
        <v>181.2</v>
      </c>
      <c r="N280" s="849">
        <v>1</v>
      </c>
      <c r="O280" s="849">
        <v>181.2</v>
      </c>
      <c r="P280" s="837">
        <v>0.33333333333333337</v>
      </c>
      <c r="Q280" s="850">
        <v>181.2</v>
      </c>
    </row>
    <row r="281" spans="1:17" ht="14.4" customHeight="1" x14ac:dyDescent="0.3">
      <c r="A281" s="831" t="s">
        <v>581</v>
      </c>
      <c r="B281" s="832" t="s">
        <v>3286</v>
      </c>
      <c r="C281" s="832" t="s">
        <v>3506</v>
      </c>
      <c r="D281" s="832" t="s">
        <v>3850</v>
      </c>
      <c r="E281" s="832" t="s">
        <v>3851</v>
      </c>
      <c r="F281" s="849"/>
      <c r="G281" s="849"/>
      <c r="H281" s="849"/>
      <c r="I281" s="849"/>
      <c r="J281" s="849">
        <v>6</v>
      </c>
      <c r="K281" s="849">
        <v>2831.7599999999998</v>
      </c>
      <c r="L281" s="849"/>
      <c r="M281" s="849">
        <v>471.96</v>
      </c>
      <c r="N281" s="849">
        <v>32</v>
      </c>
      <c r="O281" s="849">
        <v>15102.720000000001</v>
      </c>
      <c r="P281" s="837"/>
      <c r="Q281" s="850">
        <v>471.96000000000004</v>
      </c>
    </row>
    <row r="282" spans="1:17" ht="14.4" customHeight="1" x14ac:dyDescent="0.3">
      <c r="A282" s="831" t="s">
        <v>581</v>
      </c>
      <c r="B282" s="832" t="s">
        <v>3286</v>
      </c>
      <c r="C282" s="832" t="s">
        <v>3506</v>
      </c>
      <c r="D282" s="832" t="s">
        <v>3852</v>
      </c>
      <c r="E282" s="832" t="s">
        <v>3853</v>
      </c>
      <c r="F282" s="849">
        <v>2</v>
      </c>
      <c r="G282" s="849">
        <v>6657.6</v>
      </c>
      <c r="H282" s="849">
        <v>1</v>
      </c>
      <c r="I282" s="849">
        <v>3328.8</v>
      </c>
      <c r="J282" s="849"/>
      <c r="K282" s="849"/>
      <c r="L282" s="849"/>
      <c r="M282" s="849"/>
      <c r="N282" s="849">
        <v>2</v>
      </c>
      <c r="O282" s="849">
        <v>6657.6</v>
      </c>
      <c r="P282" s="837">
        <v>1</v>
      </c>
      <c r="Q282" s="850">
        <v>3328.8</v>
      </c>
    </row>
    <row r="283" spans="1:17" ht="14.4" customHeight="1" x14ac:dyDescent="0.3">
      <c r="A283" s="831" t="s">
        <v>581</v>
      </c>
      <c r="B283" s="832" t="s">
        <v>3286</v>
      </c>
      <c r="C283" s="832" t="s">
        <v>3506</v>
      </c>
      <c r="D283" s="832" t="s">
        <v>3854</v>
      </c>
      <c r="E283" s="832" t="s">
        <v>3855</v>
      </c>
      <c r="F283" s="849">
        <v>43</v>
      </c>
      <c r="G283" s="849">
        <v>118475.31999999999</v>
      </c>
      <c r="H283" s="849">
        <v>1</v>
      </c>
      <c r="I283" s="849">
        <v>2755.24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581</v>
      </c>
      <c r="B284" s="832" t="s">
        <v>3286</v>
      </c>
      <c r="C284" s="832" t="s">
        <v>3506</v>
      </c>
      <c r="D284" s="832" t="s">
        <v>3856</v>
      </c>
      <c r="E284" s="832" t="s">
        <v>3857</v>
      </c>
      <c r="F284" s="849"/>
      <c r="G284" s="849"/>
      <c r="H284" s="849"/>
      <c r="I284" s="849"/>
      <c r="J284" s="849">
        <v>1</v>
      </c>
      <c r="K284" s="849">
        <v>1367</v>
      </c>
      <c r="L284" s="849"/>
      <c r="M284" s="849">
        <v>1367</v>
      </c>
      <c r="N284" s="849">
        <v>3</v>
      </c>
      <c r="O284" s="849">
        <v>3875.67</v>
      </c>
      <c r="P284" s="837"/>
      <c r="Q284" s="850">
        <v>1291.8900000000001</v>
      </c>
    </row>
    <row r="285" spans="1:17" ht="14.4" customHeight="1" x14ac:dyDescent="0.3">
      <c r="A285" s="831" t="s">
        <v>581</v>
      </c>
      <c r="B285" s="832" t="s">
        <v>3286</v>
      </c>
      <c r="C285" s="832" t="s">
        <v>3506</v>
      </c>
      <c r="D285" s="832" t="s">
        <v>3858</v>
      </c>
      <c r="E285" s="832" t="s">
        <v>3859</v>
      </c>
      <c r="F285" s="849">
        <v>1</v>
      </c>
      <c r="G285" s="849">
        <v>42542</v>
      </c>
      <c r="H285" s="849">
        <v>1</v>
      </c>
      <c r="I285" s="849">
        <v>42542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581</v>
      </c>
      <c r="B286" s="832" t="s">
        <v>3286</v>
      </c>
      <c r="C286" s="832" t="s">
        <v>3506</v>
      </c>
      <c r="D286" s="832" t="s">
        <v>3860</v>
      </c>
      <c r="E286" s="832" t="s">
        <v>3861</v>
      </c>
      <c r="F286" s="849"/>
      <c r="G286" s="849"/>
      <c r="H286" s="849"/>
      <c r="I286" s="849"/>
      <c r="J286" s="849">
        <v>12</v>
      </c>
      <c r="K286" s="849">
        <v>46780.56</v>
      </c>
      <c r="L286" s="849"/>
      <c r="M286" s="849">
        <v>3898.3799999999997</v>
      </c>
      <c r="N286" s="849">
        <v>13</v>
      </c>
      <c r="O286" s="849">
        <v>50678.94</v>
      </c>
      <c r="P286" s="837"/>
      <c r="Q286" s="850">
        <v>3898.38</v>
      </c>
    </row>
    <row r="287" spans="1:17" ht="14.4" customHeight="1" x14ac:dyDescent="0.3">
      <c r="A287" s="831" t="s">
        <v>581</v>
      </c>
      <c r="B287" s="832" t="s">
        <v>3286</v>
      </c>
      <c r="C287" s="832" t="s">
        <v>3506</v>
      </c>
      <c r="D287" s="832" t="s">
        <v>3862</v>
      </c>
      <c r="E287" s="832" t="s">
        <v>3859</v>
      </c>
      <c r="F287" s="849">
        <v>2</v>
      </c>
      <c r="G287" s="849">
        <v>47890</v>
      </c>
      <c r="H287" s="849">
        <v>1</v>
      </c>
      <c r="I287" s="849">
        <v>23945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581</v>
      </c>
      <c r="B288" s="832" t="s">
        <v>3286</v>
      </c>
      <c r="C288" s="832" t="s">
        <v>3506</v>
      </c>
      <c r="D288" s="832" t="s">
        <v>3863</v>
      </c>
      <c r="E288" s="832" t="s">
        <v>3864</v>
      </c>
      <c r="F288" s="849">
        <v>2</v>
      </c>
      <c r="G288" s="849">
        <v>99676</v>
      </c>
      <c r="H288" s="849">
        <v>1</v>
      </c>
      <c r="I288" s="849">
        <v>49838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581</v>
      </c>
      <c r="B289" s="832" t="s">
        <v>3286</v>
      </c>
      <c r="C289" s="832" t="s">
        <v>3506</v>
      </c>
      <c r="D289" s="832" t="s">
        <v>3865</v>
      </c>
      <c r="E289" s="832" t="s">
        <v>3859</v>
      </c>
      <c r="F289" s="849">
        <v>1</v>
      </c>
      <c r="G289" s="849">
        <v>50817</v>
      </c>
      <c r="H289" s="849">
        <v>1</v>
      </c>
      <c r="I289" s="849">
        <v>50817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581</v>
      </c>
      <c r="B290" s="832" t="s">
        <v>3286</v>
      </c>
      <c r="C290" s="832" t="s">
        <v>3506</v>
      </c>
      <c r="D290" s="832" t="s">
        <v>3866</v>
      </c>
      <c r="E290" s="832" t="s">
        <v>3867</v>
      </c>
      <c r="F290" s="849"/>
      <c r="G290" s="849"/>
      <c r="H290" s="849"/>
      <c r="I290" s="849"/>
      <c r="J290" s="849">
        <v>1</v>
      </c>
      <c r="K290" s="849">
        <v>2753.1</v>
      </c>
      <c r="L290" s="849"/>
      <c r="M290" s="849">
        <v>2753.1</v>
      </c>
      <c r="N290" s="849"/>
      <c r="O290" s="849"/>
      <c r="P290" s="837"/>
      <c r="Q290" s="850"/>
    </row>
    <row r="291" spans="1:17" ht="14.4" customHeight="1" x14ac:dyDescent="0.3">
      <c r="A291" s="831" t="s">
        <v>581</v>
      </c>
      <c r="B291" s="832" t="s">
        <v>3286</v>
      </c>
      <c r="C291" s="832" t="s">
        <v>3506</v>
      </c>
      <c r="D291" s="832" t="s">
        <v>3868</v>
      </c>
      <c r="E291" s="832" t="s">
        <v>3864</v>
      </c>
      <c r="F291" s="849">
        <v>1</v>
      </c>
      <c r="G291" s="849">
        <v>68528</v>
      </c>
      <c r="H291" s="849">
        <v>1</v>
      </c>
      <c r="I291" s="849">
        <v>68528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581</v>
      </c>
      <c r="B292" s="832" t="s">
        <v>3286</v>
      </c>
      <c r="C292" s="832" t="s">
        <v>3506</v>
      </c>
      <c r="D292" s="832" t="s">
        <v>3869</v>
      </c>
      <c r="E292" s="832" t="s">
        <v>3870</v>
      </c>
      <c r="F292" s="849">
        <v>1</v>
      </c>
      <c r="G292" s="849">
        <v>19312.64</v>
      </c>
      <c r="H292" s="849">
        <v>1</v>
      </c>
      <c r="I292" s="849">
        <v>19312.64</v>
      </c>
      <c r="J292" s="849">
        <v>1</v>
      </c>
      <c r="K292" s="849">
        <v>19312.64</v>
      </c>
      <c r="L292" s="849">
        <v>1</v>
      </c>
      <c r="M292" s="849">
        <v>19312.64</v>
      </c>
      <c r="N292" s="849"/>
      <c r="O292" s="849"/>
      <c r="P292" s="837"/>
      <c r="Q292" s="850"/>
    </row>
    <row r="293" spans="1:17" ht="14.4" customHeight="1" x14ac:dyDescent="0.3">
      <c r="A293" s="831" t="s">
        <v>581</v>
      </c>
      <c r="B293" s="832" t="s">
        <v>3286</v>
      </c>
      <c r="C293" s="832" t="s">
        <v>3506</v>
      </c>
      <c r="D293" s="832" t="s">
        <v>3871</v>
      </c>
      <c r="E293" s="832" t="s">
        <v>3872</v>
      </c>
      <c r="F293" s="849">
        <v>1</v>
      </c>
      <c r="G293" s="849">
        <v>3702.9</v>
      </c>
      <c r="H293" s="849">
        <v>1</v>
      </c>
      <c r="I293" s="849">
        <v>3702.9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581</v>
      </c>
      <c r="B294" s="832" t="s">
        <v>3286</v>
      </c>
      <c r="C294" s="832" t="s">
        <v>3506</v>
      </c>
      <c r="D294" s="832" t="s">
        <v>3873</v>
      </c>
      <c r="E294" s="832" t="s">
        <v>3874</v>
      </c>
      <c r="F294" s="849">
        <v>1</v>
      </c>
      <c r="G294" s="849">
        <v>214.53</v>
      </c>
      <c r="H294" s="849">
        <v>1</v>
      </c>
      <c r="I294" s="849">
        <v>214.53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581</v>
      </c>
      <c r="B295" s="832" t="s">
        <v>3286</v>
      </c>
      <c r="C295" s="832" t="s">
        <v>3506</v>
      </c>
      <c r="D295" s="832" t="s">
        <v>3875</v>
      </c>
      <c r="E295" s="832" t="s">
        <v>3876</v>
      </c>
      <c r="F295" s="849">
        <v>1</v>
      </c>
      <c r="G295" s="849">
        <v>24314</v>
      </c>
      <c r="H295" s="849">
        <v>1</v>
      </c>
      <c r="I295" s="849">
        <v>24314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" customHeight="1" x14ac:dyDescent="0.3">
      <c r="A296" s="831" t="s">
        <v>581</v>
      </c>
      <c r="B296" s="832" t="s">
        <v>3286</v>
      </c>
      <c r="C296" s="832" t="s">
        <v>3506</v>
      </c>
      <c r="D296" s="832" t="s">
        <v>3877</v>
      </c>
      <c r="E296" s="832" t="s">
        <v>3878</v>
      </c>
      <c r="F296" s="849">
        <v>2</v>
      </c>
      <c r="G296" s="849">
        <v>17601.599999999999</v>
      </c>
      <c r="H296" s="849">
        <v>1</v>
      </c>
      <c r="I296" s="849">
        <v>8800.7999999999993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581</v>
      </c>
      <c r="B297" s="832" t="s">
        <v>3286</v>
      </c>
      <c r="C297" s="832" t="s">
        <v>3506</v>
      </c>
      <c r="D297" s="832" t="s">
        <v>3879</v>
      </c>
      <c r="E297" s="832" t="s">
        <v>3880</v>
      </c>
      <c r="F297" s="849">
        <v>2</v>
      </c>
      <c r="G297" s="849">
        <v>276</v>
      </c>
      <c r="H297" s="849">
        <v>1</v>
      </c>
      <c r="I297" s="849">
        <v>138</v>
      </c>
      <c r="J297" s="849"/>
      <c r="K297" s="849"/>
      <c r="L297" s="849"/>
      <c r="M297" s="849"/>
      <c r="N297" s="849">
        <v>1</v>
      </c>
      <c r="O297" s="849">
        <v>138</v>
      </c>
      <c r="P297" s="837">
        <v>0.5</v>
      </c>
      <c r="Q297" s="850">
        <v>138</v>
      </c>
    </row>
    <row r="298" spans="1:17" ht="14.4" customHeight="1" x14ac:dyDescent="0.3">
      <c r="A298" s="831" t="s">
        <v>581</v>
      </c>
      <c r="B298" s="832" t="s">
        <v>3286</v>
      </c>
      <c r="C298" s="832" t="s">
        <v>3506</v>
      </c>
      <c r="D298" s="832" t="s">
        <v>3881</v>
      </c>
      <c r="E298" s="832" t="s">
        <v>3882</v>
      </c>
      <c r="F298" s="849">
        <v>4</v>
      </c>
      <c r="G298" s="849">
        <v>15283.44</v>
      </c>
      <c r="H298" s="849">
        <v>1</v>
      </c>
      <c r="I298" s="849">
        <v>3820.86</v>
      </c>
      <c r="J298" s="849">
        <v>6</v>
      </c>
      <c r="K298" s="849">
        <v>22925.16</v>
      </c>
      <c r="L298" s="849">
        <v>1.5</v>
      </c>
      <c r="M298" s="849">
        <v>3820.86</v>
      </c>
      <c r="N298" s="849">
        <v>1</v>
      </c>
      <c r="O298" s="849">
        <v>3820.86</v>
      </c>
      <c r="P298" s="837">
        <v>0.25</v>
      </c>
      <c r="Q298" s="850">
        <v>3820.86</v>
      </c>
    </row>
    <row r="299" spans="1:17" ht="14.4" customHeight="1" x14ac:dyDescent="0.3">
      <c r="A299" s="831" t="s">
        <v>581</v>
      </c>
      <c r="B299" s="832" t="s">
        <v>3286</v>
      </c>
      <c r="C299" s="832" t="s">
        <v>3506</v>
      </c>
      <c r="D299" s="832" t="s">
        <v>3883</v>
      </c>
      <c r="E299" s="832" t="s">
        <v>3859</v>
      </c>
      <c r="F299" s="849">
        <v>3</v>
      </c>
      <c r="G299" s="849">
        <v>65973</v>
      </c>
      <c r="H299" s="849">
        <v>1</v>
      </c>
      <c r="I299" s="849">
        <v>21991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581</v>
      </c>
      <c r="B300" s="832" t="s">
        <v>3286</v>
      </c>
      <c r="C300" s="832" t="s">
        <v>3506</v>
      </c>
      <c r="D300" s="832" t="s">
        <v>3884</v>
      </c>
      <c r="E300" s="832" t="s">
        <v>3885</v>
      </c>
      <c r="F300" s="849">
        <v>1</v>
      </c>
      <c r="G300" s="849">
        <v>88</v>
      </c>
      <c r="H300" s="849">
        <v>1</v>
      </c>
      <c r="I300" s="849">
        <v>88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581</v>
      </c>
      <c r="B301" s="832" t="s">
        <v>3286</v>
      </c>
      <c r="C301" s="832" t="s">
        <v>3506</v>
      </c>
      <c r="D301" s="832" t="s">
        <v>3886</v>
      </c>
      <c r="E301" s="832" t="s">
        <v>3806</v>
      </c>
      <c r="F301" s="849">
        <v>1</v>
      </c>
      <c r="G301" s="849">
        <v>6396.54</v>
      </c>
      <c r="H301" s="849">
        <v>1</v>
      </c>
      <c r="I301" s="849">
        <v>6396.54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581</v>
      </c>
      <c r="B302" s="832" t="s">
        <v>3286</v>
      </c>
      <c r="C302" s="832" t="s">
        <v>3506</v>
      </c>
      <c r="D302" s="832" t="s">
        <v>3887</v>
      </c>
      <c r="E302" s="832" t="s">
        <v>3888</v>
      </c>
      <c r="F302" s="849"/>
      <c r="G302" s="849"/>
      <c r="H302" s="849"/>
      <c r="I302" s="849"/>
      <c r="J302" s="849">
        <v>25</v>
      </c>
      <c r="K302" s="849">
        <v>245025</v>
      </c>
      <c r="L302" s="849"/>
      <c r="M302" s="849">
        <v>9801</v>
      </c>
      <c r="N302" s="849">
        <v>21</v>
      </c>
      <c r="O302" s="849">
        <v>101640</v>
      </c>
      <c r="P302" s="837"/>
      <c r="Q302" s="850">
        <v>4840</v>
      </c>
    </row>
    <row r="303" spans="1:17" ht="14.4" customHeight="1" x14ac:dyDescent="0.3">
      <c r="A303" s="831" t="s">
        <v>581</v>
      </c>
      <c r="B303" s="832" t="s">
        <v>3286</v>
      </c>
      <c r="C303" s="832" t="s">
        <v>3506</v>
      </c>
      <c r="D303" s="832" t="s">
        <v>3889</v>
      </c>
      <c r="E303" s="832" t="s">
        <v>3890</v>
      </c>
      <c r="F303" s="849"/>
      <c r="G303" s="849"/>
      <c r="H303" s="849"/>
      <c r="I303" s="849"/>
      <c r="J303" s="849">
        <v>2</v>
      </c>
      <c r="K303" s="849">
        <v>31978.28</v>
      </c>
      <c r="L303" s="849"/>
      <c r="M303" s="849">
        <v>15989.14</v>
      </c>
      <c r="N303" s="849">
        <v>1</v>
      </c>
      <c r="O303" s="849">
        <v>15989.14</v>
      </c>
      <c r="P303" s="837"/>
      <c r="Q303" s="850">
        <v>15989.14</v>
      </c>
    </row>
    <row r="304" spans="1:17" ht="14.4" customHeight="1" x14ac:dyDescent="0.3">
      <c r="A304" s="831" t="s">
        <v>581</v>
      </c>
      <c r="B304" s="832" t="s">
        <v>3286</v>
      </c>
      <c r="C304" s="832" t="s">
        <v>3506</v>
      </c>
      <c r="D304" s="832" t="s">
        <v>3891</v>
      </c>
      <c r="E304" s="832" t="s">
        <v>3892</v>
      </c>
      <c r="F304" s="849"/>
      <c r="G304" s="849"/>
      <c r="H304" s="849"/>
      <c r="I304" s="849"/>
      <c r="J304" s="849">
        <v>15</v>
      </c>
      <c r="K304" s="849">
        <v>25327.35</v>
      </c>
      <c r="L304" s="849"/>
      <c r="M304" s="849">
        <v>1688.49</v>
      </c>
      <c r="N304" s="849">
        <v>6</v>
      </c>
      <c r="O304" s="849">
        <v>10130.94</v>
      </c>
      <c r="P304" s="837"/>
      <c r="Q304" s="850">
        <v>1688.49</v>
      </c>
    </row>
    <row r="305" spans="1:17" ht="14.4" customHeight="1" x14ac:dyDescent="0.3">
      <c r="A305" s="831" t="s">
        <v>581</v>
      </c>
      <c r="B305" s="832" t="s">
        <v>3286</v>
      </c>
      <c r="C305" s="832" t="s">
        <v>3506</v>
      </c>
      <c r="D305" s="832" t="s">
        <v>3893</v>
      </c>
      <c r="E305" s="832" t="s">
        <v>3894</v>
      </c>
      <c r="F305" s="849"/>
      <c r="G305" s="849"/>
      <c r="H305" s="849"/>
      <c r="I305" s="849"/>
      <c r="J305" s="849">
        <v>1</v>
      </c>
      <c r="K305" s="849">
        <v>4998.8999999999996</v>
      </c>
      <c r="L305" s="849"/>
      <c r="M305" s="849">
        <v>4998.8999999999996</v>
      </c>
      <c r="N305" s="849"/>
      <c r="O305" s="849"/>
      <c r="P305" s="837"/>
      <c r="Q305" s="850"/>
    </row>
    <row r="306" spans="1:17" ht="14.4" customHeight="1" x14ac:dyDescent="0.3">
      <c r="A306" s="831" t="s">
        <v>581</v>
      </c>
      <c r="B306" s="832" t="s">
        <v>3286</v>
      </c>
      <c r="C306" s="832" t="s">
        <v>3506</v>
      </c>
      <c r="D306" s="832" t="s">
        <v>3895</v>
      </c>
      <c r="E306" s="832" t="s">
        <v>3896</v>
      </c>
      <c r="F306" s="849"/>
      <c r="G306" s="849"/>
      <c r="H306" s="849"/>
      <c r="I306" s="849"/>
      <c r="J306" s="849">
        <v>2</v>
      </c>
      <c r="K306" s="849">
        <v>19308.86</v>
      </c>
      <c r="L306" s="849"/>
      <c r="M306" s="849">
        <v>9654.43</v>
      </c>
      <c r="N306" s="849"/>
      <c r="O306" s="849"/>
      <c r="P306" s="837"/>
      <c r="Q306" s="850"/>
    </row>
    <row r="307" spans="1:17" ht="14.4" customHeight="1" x14ac:dyDescent="0.3">
      <c r="A307" s="831" t="s">
        <v>581</v>
      </c>
      <c r="B307" s="832" t="s">
        <v>3286</v>
      </c>
      <c r="C307" s="832" t="s">
        <v>3506</v>
      </c>
      <c r="D307" s="832" t="s">
        <v>3897</v>
      </c>
      <c r="E307" s="832" t="s">
        <v>3898</v>
      </c>
      <c r="F307" s="849"/>
      <c r="G307" s="849"/>
      <c r="H307" s="849"/>
      <c r="I307" s="849"/>
      <c r="J307" s="849">
        <v>3</v>
      </c>
      <c r="K307" s="849">
        <v>16917.810000000001</v>
      </c>
      <c r="L307" s="849"/>
      <c r="M307" s="849">
        <v>5639.27</v>
      </c>
      <c r="N307" s="849">
        <v>3</v>
      </c>
      <c r="O307" s="849">
        <v>16917.810000000001</v>
      </c>
      <c r="P307" s="837"/>
      <c r="Q307" s="850">
        <v>5639.27</v>
      </c>
    </row>
    <row r="308" spans="1:17" ht="14.4" customHeight="1" x14ac:dyDescent="0.3">
      <c r="A308" s="831" t="s">
        <v>581</v>
      </c>
      <c r="B308" s="832" t="s">
        <v>3286</v>
      </c>
      <c r="C308" s="832" t="s">
        <v>3506</v>
      </c>
      <c r="D308" s="832" t="s">
        <v>3899</v>
      </c>
      <c r="E308" s="832" t="s">
        <v>3900</v>
      </c>
      <c r="F308" s="849"/>
      <c r="G308" s="849"/>
      <c r="H308" s="849"/>
      <c r="I308" s="849"/>
      <c r="J308" s="849">
        <v>1</v>
      </c>
      <c r="K308" s="849">
        <v>6500.2</v>
      </c>
      <c r="L308" s="849"/>
      <c r="M308" s="849">
        <v>6500.2</v>
      </c>
      <c r="N308" s="849"/>
      <c r="O308" s="849"/>
      <c r="P308" s="837"/>
      <c r="Q308" s="850"/>
    </row>
    <row r="309" spans="1:17" ht="14.4" customHeight="1" x14ac:dyDescent="0.3">
      <c r="A309" s="831" t="s">
        <v>581</v>
      </c>
      <c r="B309" s="832" t="s">
        <v>3286</v>
      </c>
      <c r="C309" s="832" t="s">
        <v>3506</v>
      </c>
      <c r="D309" s="832" t="s">
        <v>3901</v>
      </c>
      <c r="E309" s="832" t="s">
        <v>3902</v>
      </c>
      <c r="F309" s="849"/>
      <c r="G309" s="849"/>
      <c r="H309" s="849"/>
      <c r="I309" s="849"/>
      <c r="J309" s="849">
        <v>1</v>
      </c>
      <c r="K309" s="849">
        <v>1484.02</v>
      </c>
      <c r="L309" s="849"/>
      <c r="M309" s="849">
        <v>1484.02</v>
      </c>
      <c r="N309" s="849"/>
      <c r="O309" s="849"/>
      <c r="P309" s="837"/>
      <c r="Q309" s="850"/>
    </row>
    <row r="310" spans="1:17" ht="14.4" customHeight="1" x14ac:dyDescent="0.3">
      <c r="A310" s="831" t="s">
        <v>581</v>
      </c>
      <c r="B310" s="832" t="s">
        <v>3286</v>
      </c>
      <c r="C310" s="832" t="s">
        <v>3506</v>
      </c>
      <c r="D310" s="832" t="s">
        <v>3903</v>
      </c>
      <c r="E310" s="832" t="s">
        <v>3904</v>
      </c>
      <c r="F310" s="849"/>
      <c r="G310" s="849"/>
      <c r="H310" s="849"/>
      <c r="I310" s="849"/>
      <c r="J310" s="849">
        <v>1</v>
      </c>
      <c r="K310" s="849">
        <v>4827</v>
      </c>
      <c r="L310" s="849"/>
      <c r="M310" s="849">
        <v>4827</v>
      </c>
      <c r="N310" s="849"/>
      <c r="O310" s="849"/>
      <c r="P310" s="837"/>
      <c r="Q310" s="850"/>
    </row>
    <row r="311" spans="1:17" ht="14.4" customHeight="1" x14ac:dyDescent="0.3">
      <c r="A311" s="831" t="s">
        <v>581</v>
      </c>
      <c r="B311" s="832" t="s">
        <v>3286</v>
      </c>
      <c r="C311" s="832" t="s">
        <v>3506</v>
      </c>
      <c r="D311" s="832" t="s">
        <v>3905</v>
      </c>
      <c r="E311" s="832" t="s">
        <v>3906</v>
      </c>
      <c r="F311" s="849"/>
      <c r="G311" s="849"/>
      <c r="H311" s="849"/>
      <c r="I311" s="849"/>
      <c r="J311" s="849">
        <v>11</v>
      </c>
      <c r="K311" s="849">
        <v>83644</v>
      </c>
      <c r="L311" s="849"/>
      <c r="M311" s="849">
        <v>7604</v>
      </c>
      <c r="N311" s="849">
        <v>4</v>
      </c>
      <c r="O311" s="849">
        <v>30416</v>
      </c>
      <c r="P311" s="837"/>
      <c r="Q311" s="850">
        <v>7604</v>
      </c>
    </row>
    <row r="312" spans="1:17" ht="14.4" customHeight="1" x14ac:dyDescent="0.3">
      <c r="A312" s="831" t="s">
        <v>581</v>
      </c>
      <c r="B312" s="832" t="s">
        <v>3286</v>
      </c>
      <c r="C312" s="832" t="s">
        <v>3506</v>
      </c>
      <c r="D312" s="832" t="s">
        <v>3907</v>
      </c>
      <c r="E312" s="832" t="s">
        <v>3908</v>
      </c>
      <c r="F312" s="849"/>
      <c r="G312" s="849"/>
      <c r="H312" s="849"/>
      <c r="I312" s="849"/>
      <c r="J312" s="849">
        <v>1</v>
      </c>
      <c r="K312" s="849">
        <v>8510</v>
      </c>
      <c r="L312" s="849"/>
      <c r="M312" s="849">
        <v>8510</v>
      </c>
      <c r="N312" s="849">
        <v>15</v>
      </c>
      <c r="O312" s="849">
        <v>127650</v>
      </c>
      <c r="P312" s="837"/>
      <c r="Q312" s="850">
        <v>8510</v>
      </c>
    </row>
    <row r="313" spans="1:17" ht="14.4" customHeight="1" x14ac:dyDescent="0.3">
      <c r="A313" s="831" t="s">
        <v>581</v>
      </c>
      <c r="B313" s="832" t="s">
        <v>3286</v>
      </c>
      <c r="C313" s="832" t="s">
        <v>3506</v>
      </c>
      <c r="D313" s="832" t="s">
        <v>3909</v>
      </c>
      <c r="E313" s="832" t="s">
        <v>3910</v>
      </c>
      <c r="F313" s="849"/>
      <c r="G313" s="849"/>
      <c r="H313" s="849"/>
      <c r="I313" s="849"/>
      <c r="J313" s="849">
        <v>3</v>
      </c>
      <c r="K313" s="849">
        <v>2362.92</v>
      </c>
      <c r="L313" s="849"/>
      <c r="M313" s="849">
        <v>787.64</v>
      </c>
      <c r="N313" s="849">
        <v>1</v>
      </c>
      <c r="O313" s="849">
        <v>787.64</v>
      </c>
      <c r="P313" s="837"/>
      <c r="Q313" s="850">
        <v>787.64</v>
      </c>
    </row>
    <row r="314" spans="1:17" ht="14.4" customHeight="1" x14ac:dyDescent="0.3">
      <c r="A314" s="831" t="s">
        <v>581</v>
      </c>
      <c r="B314" s="832" t="s">
        <v>3286</v>
      </c>
      <c r="C314" s="832" t="s">
        <v>3506</v>
      </c>
      <c r="D314" s="832" t="s">
        <v>3911</v>
      </c>
      <c r="E314" s="832" t="s">
        <v>3912</v>
      </c>
      <c r="F314" s="849"/>
      <c r="G314" s="849"/>
      <c r="H314" s="849"/>
      <c r="I314" s="849"/>
      <c r="J314" s="849">
        <v>1</v>
      </c>
      <c r="K314" s="849">
        <v>8949.9</v>
      </c>
      <c r="L314" s="849"/>
      <c r="M314" s="849">
        <v>8949.9</v>
      </c>
      <c r="N314" s="849"/>
      <c r="O314" s="849"/>
      <c r="P314" s="837"/>
      <c r="Q314" s="850"/>
    </row>
    <row r="315" spans="1:17" ht="14.4" customHeight="1" x14ac:dyDescent="0.3">
      <c r="A315" s="831" t="s">
        <v>581</v>
      </c>
      <c r="B315" s="832" t="s">
        <v>3286</v>
      </c>
      <c r="C315" s="832" t="s">
        <v>3506</v>
      </c>
      <c r="D315" s="832" t="s">
        <v>3913</v>
      </c>
      <c r="E315" s="832" t="s">
        <v>3914</v>
      </c>
      <c r="F315" s="849"/>
      <c r="G315" s="849"/>
      <c r="H315" s="849"/>
      <c r="I315" s="849"/>
      <c r="J315" s="849">
        <v>1</v>
      </c>
      <c r="K315" s="849">
        <v>2017.8</v>
      </c>
      <c r="L315" s="849"/>
      <c r="M315" s="849">
        <v>2017.8</v>
      </c>
      <c r="N315" s="849"/>
      <c r="O315" s="849"/>
      <c r="P315" s="837"/>
      <c r="Q315" s="850"/>
    </row>
    <row r="316" spans="1:17" ht="14.4" customHeight="1" x14ac:dyDescent="0.3">
      <c r="A316" s="831" t="s">
        <v>581</v>
      </c>
      <c r="B316" s="832" t="s">
        <v>3286</v>
      </c>
      <c r="C316" s="832" t="s">
        <v>3506</v>
      </c>
      <c r="D316" s="832" t="s">
        <v>3915</v>
      </c>
      <c r="E316" s="832" t="s">
        <v>3916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20136</v>
      </c>
      <c r="P316" s="837"/>
      <c r="Q316" s="850">
        <v>20136</v>
      </c>
    </row>
    <row r="317" spans="1:17" ht="14.4" customHeight="1" x14ac:dyDescent="0.3">
      <c r="A317" s="831" t="s">
        <v>581</v>
      </c>
      <c r="B317" s="832" t="s">
        <v>3286</v>
      </c>
      <c r="C317" s="832" t="s">
        <v>3506</v>
      </c>
      <c r="D317" s="832" t="s">
        <v>3917</v>
      </c>
      <c r="E317" s="832" t="s">
        <v>3918</v>
      </c>
      <c r="F317" s="849"/>
      <c r="G317" s="849"/>
      <c r="H317" s="849"/>
      <c r="I317" s="849"/>
      <c r="J317" s="849">
        <v>1</v>
      </c>
      <c r="K317" s="849">
        <v>7499</v>
      </c>
      <c r="L317" s="849"/>
      <c r="M317" s="849">
        <v>7499</v>
      </c>
      <c r="N317" s="849">
        <v>3</v>
      </c>
      <c r="O317" s="849">
        <v>22497</v>
      </c>
      <c r="P317" s="837"/>
      <c r="Q317" s="850">
        <v>7499</v>
      </c>
    </row>
    <row r="318" spans="1:17" ht="14.4" customHeight="1" x14ac:dyDescent="0.3">
      <c r="A318" s="831" t="s">
        <v>581</v>
      </c>
      <c r="B318" s="832" t="s">
        <v>3286</v>
      </c>
      <c r="C318" s="832" t="s">
        <v>3506</v>
      </c>
      <c r="D318" s="832" t="s">
        <v>3919</v>
      </c>
      <c r="E318" s="832" t="s">
        <v>3920</v>
      </c>
      <c r="F318" s="849"/>
      <c r="G318" s="849"/>
      <c r="H318" s="849"/>
      <c r="I318" s="849"/>
      <c r="J318" s="849">
        <v>1</v>
      </c>
      <c r="K318" s="849">
        <v>5440.09</v>
      </c>
      <c r="L318" s="849"/>
      <c r="M318" s="849">
        <v>5440.09</v>
      </c>
      <c r="N318" s="849">
        <v>1</v>
      </c>
      <c r="O318" s="849">
        <v>5440.09</v>
      </c>
      <c r="P318" s="837"/>
      <c r="Q318" s="850">
        <v>5440.09</v>
      </c>
    </row>
    <row r="319" spans="1:17" ht="14.4" customHeight="1" x14ac:dyDescent="0.3">
      <c r="A319" s="831" t="s">
        <v>581</v>
      </c>
      <c r="B319" s="832" t="s">
        <v>3286</v>
      </c>
      <c r="C319" s="832" t="s">
        <v>3506</v>
      </c>
      <c r="D319" s="832" t="s">
        <v>3921</v>
      </c>
      <c r="E319" s="832" t="s">
        <v>3818</v>
      </c>
      <c r="F319" s="849"/>
      <c r="G319" s="849"/>
      <c r="H319" s="849"/>
      <c r="I319" s="849"/>
      <c r="J319" s="849"/>
      <c r="K319" s="849"/>
      <c r="L319" s="849"/>
      <c r="M319" s="849"/>
      <c r="N319" s="849">
        <v>2</v>
      </c>
      <c r="O319" s="849">
        <v>68934.759999999995</v>
      </c>
      <c r="P319" s="837"/>
      <c r="Q319" s="850">
        <v>34467.379999999997</v>
      </c>
    </row>
    <row r="320" spans="1:17" ht="14.4" customHeight="1" x14ac:dyDescent="0.3">
      <c r="A320" s="831" t="s">
        <v>581</v>
      </c>
      <c r="B320" s="832" t="s">
        <v>3286</v>
      </c>
      <c r="C320" s="832" t="s">
        <v>3506</v>
      </c>
      <c r="D320" s="832" t="s">
        <v>3922</v>
      </c>
      <c r="E320" s="832" t="s">
        <v>3923</v>
      </c>
      <c r="F320" s="849"/>
      <c r="G320" s="849"/>
      <c r="H320" s="849"/>
      <c r="I320" s="849"/>
      <c r="J320" s="849"/>
      <c r="K320" s="849"/>
      <c r="L320" s="849"/>
      <c r="M320" s="849"/>
      <c r="N320" s="849">
        <v>2</v>
      </c>
      <c r="O320" s="849">
        <v>4637.54</v>
      </c>
      <c r="P320" s="837"/>
      <c r="Q320" s="850">
        <v>2318.77</v>
      </c>
    </row>
    <row r="321" spans="1:17" ht="14.4" customHeight="1" x14ac:dyDescent="0.3">
      <c r="A321" s="831" t="s">
        <v>581</v>
      </c>
      <c r="B321" s="832" t="s">
        <v>3286</v>
      </c>
      <c r="C321" s="832" t="s">
        <v>3506</v>
      </c>
      <c r="D321" s="832" t="s">
        <v>3924</v>
      </c>
      <c r="E321" s="832" t="s">
        <v>3818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36533</v>
      </c>
      <c r="P321" s="837"/>
      <c r="Q321" s="850">
        <v>18266.5</v>
      </c>
    </row>
    <row r="322" spans="1:17" ht="14.4" customHeight="1" x14ac:dyDescent="0.3">
      <c r="A322" s="831" t="s">
        <v>581</v>
      </c>
      <c r="B322" s="832" t="s">
        <v>3286</v>
      </c>
      <c r="C322" s="832" t="s">
        <v>3506</v>
      </c>
      <c r="D322" s="832" t="s">
        <v>3925</v>
      </c>
      <c r="E322" s="832" t="s">
        <v>3926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3701.89</v>
      </c>
      <c r="P322" s="837"/>
      <c r="Q322" s="850">
        <v>3701.89</v>
      </c>
    </row>
    <row r="323" spans="1:17" ht="14.4" customHeight="1" x14ac:dyDescent="0.3">
      <c r="A323" s="831" t="s">
        <v>581</v>
      </c>
      <c r="B323" s="832" t="s">
        <v>3286</v>
      </c>
      <c r="C323" s="832" t="s">
        <v>3506</v>
      </c>
      <c r="D323" s="832" t="s">
        <v>3927</v>
      </c>
      <c r="E323" s="832" t="s">
        <v>3928</v>
      </c>
      <c r="F323" s="849"/>
      <c r="G323" s="849"/>
      <c r="H323" s="849"/>
      <c r="I323" s="849"/>
      <c r="J323" s="849"/>
      <c r="K323" s="849"/>
      <c r="L323" s="849"/>
      <c r="M323" s="849"/>
      <c r="N323" s="849">
        <v>20</v>
      </c>
      <c r="O323" s="849">
        <v>165756</v>
      </c>
      <c r="P323" s="837"/>
      <c r="Q323" s="850">
        <v>8287.7999999999993</v>
      </c>
    </row>
    <row r="324" spans="1:17" ht="14.4" customHeight="1" x14ac:dyDescent="0.3">
      <c r="A324" s="831" t="s">
        <v>581</v>
      </c>
      <c r="B324" s="832" t="s">
        <v>3286</v>
      </c>
      <c r="C324" s="832" t="s">
        <v>3506</v>
      </c>
      <c r="D324" s="832" t="s">
        <v>3929</v>
      </c>
      <c r="E324" s="832" t="s">
        <v>3563</v>
      </c>
      <c r="F324" s="849"/>
      <c r="G324" s="849"/>
      <c r="H324" s="849"/>
      <c r="I324" s="849"/>
      <c r="J324" s="849"/>
      <c r="K324" s="849"/>
      <c r="L324" s="849"/>
      <c r="M324" s="849"/>
      <c r="N324" s="849">
        <v>2</v>
      </c>
      <c r="O324" s="849">
        <v>4633.5200000000004</v>
      </c>
      <c r="P324" s="837"/>
      <c r="Q324" s="850">
        <v>2316.7600000000002</v>
      </c>
    </row>
    <row r="325" spans="1:17" ht="14.4" customHeight="1" x14ac:dyDescent="0.3">
      <c r="A325" s="831" t="s">
        <v>581</v>
      </c>
      <c r="B325" s="832" t="s">
        <v>3286</v>
      </c>
      <c r="C325" s="832" t="s">
        <v>3506</v>
      </c>
      <c r="D325" s="832" t="s">
        <v>3930</v>
      </c>
      <c r="E325" s="832" t="s">
        <v>3931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2320</v>
      </c>
      <c r="P325" s="837"/>
      <c r="Q325" s="850">
        <v>2320</v>
      </c>
    </row>
    <row r="326" spans="1:17" ht="14.4" customHeight="1" x14ac:dyDescent="0.3">
      <c r="A326" s="831" t="s">
        <v>581</v>
      </c>
      <c r="B326" s="832" t="s">
        <v>3286</v>
      </c>
      <c r="C326" s="832" t="s">
        <v>3506</v>
      </c>
      <c r="D326" s="832" t="s">
        <v>3932</v>
      </c>
      <c r="E326" s="832" t="s">
        <v>1599</v>
      </c>
      <c r="F326" s="849"/>
      <c r="G326" s="849"/>
      <c r="H326" s="849"/>
      <c r="I326" s="849"/>
      <c r="J326" s="849"/>
      <c r="K326" s="849"/>
      <c r="L326" s="849"/>
      <c r="M326" s="849"/>
      <c r="N326" s="849">
        <v>5</v>
      </c>
      <c r="O326" s="849">
        <v>120370</v>
      </c>
      <c r="P326" s="837"/>
      <c r="Q326" s="850">
        <v>24074</v>
      </c>
    </row>
    <row r="327" spans="1:17" ht="14.4" customHeight="1" x14ac:dyDescent="0.3">
      <c r="A327" s="831" t="s">
        <v>581</v>
      </c>
      <c r="B327" s="832" t="s">
        <v>3286</v>
      </c>
      <c r="C327" s="832" t="s">
        <v>3506</v>
      </c>
      <c r="D327" s="832" t="s">
        <v>3933</v>
      </c>
      <c r="E327" s="832" t="s">
        <v>3931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33200</v>
      </c>
      <c r="P327" s="837"/>
      <c r="Q327" s="850">
        <v>33200</v>
      </c>
    </row>
    <row r="328" spans="1:17" ht="14.4" customHeight="1" x14ac:dyDescent="0.3">
      <c r="A328" s="831" t="s">
        <v>581</v>
      </c>
      <c r="B328" s="832" t="s">
        <v>3286</v>
      </c>
      <c r="C328" s="832" t="s">
        <v>3506</v>
      </c>
      <c r="D328" s="832" t="s">
        <v>3934</v>
      </c>
      <c r="E328" s="832" t="s">
        <v>3935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8508</v>
      </c>
      <c r="P328" s="837"/>
      <c r="Q328" s="850">
        <v>8508</v>
      </c>
    </row>
    <row r="329" spans="1:17" ht="14.4" customHeight="1" x14ac:dyDescent="0.3">
      <c r="A329" s="831" t="s">
        <v>581</v>
      </c>
      <c r="B329" s="832" t="s">
        <v>3286</v>
      </c>
      <c r="C329" s="832" t="s">
        <v>3506</v>
      </c>
      <c r="D329" s="832" t="s">
        <v>3936</v>
      </c>
      <c r="E329" s="832" t="s">
        <v>3937</v>
      </c>
      <c r="F329" s="849"/>
      <c r="G329" s="849"/>
      <c r="H329" s="849"/>
      <c r="I329" s="849"/>
      <c r="J329" s="849"/>
      <c r="K329" s="849"/>
      <c r="L329" s="849"/>
      <c r="M329" s="849"/>
      <c r="N329" s="849">
        <v>2</v>
      </c>
      <c r="O329" s="849">
        <v>8950</v>
      </c>
      <c r="P329" s="837"/>
      <c r="Q329" s="850">
        <v>4475</v>
      </c>
    </row>
    <row r="330" spans="1:17" ht="14.4" customHeight="1" x14ac:dyDescent="0.3">
      <c r="A330" s="831" t="s">
        <v>581</v>
      </c>
      <c r="B330" s="832" t="s">
        <v>3286</v>
      </c>
      <c r="C330" s="832" t="s">
        <v>3506</v>
      </c>
      <c r="D330" s="832" t="s">
        <v>3938</v>
      </c>
      <c r="E330" s="832" t="s">
        <v>3939</v>
      </c>
      <c r="F330" s="849"/>
      <c r="G330" s="849"/>
      <c r="H330" s="849"/>
      <c r="I330" s="849"/>
      <c r="J330" s="849"/>
      <c r="K330" s="849"/>
      <c r="L330" s="849"/>
      <c r="M330" s="849"/>
      <c r="N330" s="849">
        <v>2</v>
      </c>
      <c r="O330" s="849">
        <v>17357.02</v>
      </c>
      <c r="P330" s="837"/>
      <c r="Q330" s="850">
        <v>8678.51</v>
      </c>
    </row>
    <row r="331" spans="1:17" ht="14.4" customHeight="1" x14ac:dyDescent="0.3">
      <c r="A331" s="831" t="s">
        <v>581</v>
      </c>
      <c r="B331" s="832" t="s">
        <v>3286</v>
      </c>
      <c r="C331" s="832" t="s">
        <v>3506</v>
      </c>
      <c r="D331" s="832" t="s">
        <v>3940</v>
      </c>
      <c r="E331" s="832" t="s">
        <v>3941</v>
      </c>
      <c r="F331" s="849"/>
      <c r="G331" s="849"/>
      <c r="H331" s="849"/>
      <c r="I331" s="849"/>
      <c r="J331" s="849"/>
      <c r="K331" s="849"/>
      <c r="L331" s="849"/>
      <c r="M331" s="849"/>
      <c r="N331" s="849">
        <v>1</v>
      </c>
      <c r="O331" s="849">
        <v>7611.7</v>
      </c>
      <c r="P331" s="837"/>
      <c r="Q331" s="850">
        <v>7611.7</v>
      </c>
    </row>
    <row r="332" spans="1:17" ht="14.4" customHeight="1" x14ac:dyDescent="0.3">
      <c r="A332" s="831" t="s">
        <v>581</v>
      </c>
      <c r="B332" s="832" t="s">
        <v>3286</v>
      </c>
      <c r="C332" s="832" t="s">
        <v>3506</v>
      </c>
      <c r="D332" s="832" t="s">
        <v>3942</v>
      </c>
      <c r="E332" s="832" t="s">
        <v>3943</v>
      </c>
      <c r="F332" s="849"/>
      <c r="G332" s="849"/>
      <c r="H332" s="849"/>
      <c r="I332" s="849"/>
      <c r="J332" s="849"/>
      <c r="K332" s="849"/>
      <c r="L332" s="849"/>
      <c r="M332" s="849"/>
      <c r="N332" s="849">
        <v>4</v>
      </c>
      <c r="O332" s="849">
        <v>44994.76</v>
      </c>
      <c r="P332" s="837"/>
      <c r="Q332" s="850">
        <v>11248.69</v>
      </c>
    </row>
    <row r="333" spans="1:17" ht="14.4" customHeight="1" x14ac:dyDescent="0.3">
      <c r="A333" s="831" t="s">
        <v>581</v>
      </c>
      <c r="B333" s="832" t="s">
        <v>3286</v>
      </c>
      <c r="C333" s="832" t="s">
        <v>3506</v>
      </c>
      <c r="D333" s="832" t="s">
        <v>3944</v>
      </c>
      <c r="E333" s="832" t="s">
        <v>3945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21762.6</v>
      </c>
      <c r="P333" s="837"/>
      <c r="Q333" s="850">
        <v>21762.6</v>
      </c>
    </row>
    <row r="334" spans="1:17" ht="14.4" customHeight="1" x14ac:dyDescent="0.3">
      <c r="A334" s="831" t="s">
        <v>581</v>
      </c>
      <c r="B334" s="832" t="s">
        <v>3286</v>
      </c>
      <c r="C334" s="832" t="s">
        <v>3506</v>
      </c>
      <c r="D334" s="832" t="s">
        <v>3946</v>
      </c>
      <c r="E334" s="832" t="s">
        <v>3947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56.59</v>
      </c>
      <c r="P334" s="837"/>
      <c r="Q334" s="850">
        <v>56.59</v>
      </c>
    </row>
    <row r="335" spans="1:17" ht="14.4" customHeight="1" x14ac:dyDescent="0.3">
      <c r="A335" s="831" t="s">
        <v>581</v>
      </c>
      <c r="B335" s="832" t="s">
        <v>3286</v>
      </c>
      <c r="C335" s="832" t="s">
        <v>3506</v>
      </c>
      <c r="D335" s="832" t="s">
        <v>3948</v>
      </c>
      <c r="E335" s="832" t="s">
        <v>3949</v>
      </c>
      <c r="F335" s="849"/>
      <c r="G335" s="849"/>
      <c r="H335" s="849"/>
      <c r="I335" s="849"/>
      <c r="J335" s="849"/>
      <c r="K335" s="849"/>
      <c r="L335" s="849"/>
      <c r="M335" s="849"/>
      <c r="N335" s="849">
        <v>2</v>
      </c>
      <c r="O335" s="849">
        <v>8670.2199999999993</v>
      </c>
      <c r="P335" s="837"/>
      <c r="Q335" s="850">
        <v>4335.1099999999997</v>
      </c>
    </row>
    <row r="336" spans="1:17" ht="14.4" customHeight="1" x14ac:dyDescent="0.3">
      <c r="A336" s="831" t="s">
        <v>581</v>
      </c>
      <c r="B336" s="832" t="s">
        <v>3286</v>
      </c>
      <c r="C336" s="832" t="s">
        <v>3506</v>
      </c>
      <c r="D336" s="832" t="s">
        <v>3950</v>
      </c>
      <c r="E336" s="832" t="s">
        <v>3951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1012.09</v>
      </c>
      <c r="P336" s="837"/>
      <c r="Q336" s="850">
        <v>1012.09</v>
      </c>
    </row>
    <row r="337" spans="1:17" ht="14.4" customHeight="1" x14ac:dyDescent="0.3">
      <c r="A337" s="831" t="s">
        <v>581</v>
      </c>
      <c r="B337" s="832" t="s">
        <v>3286</v>
      </c>
      <c r="C337" s="832" t="s">
        <v>3506</v>
      </c>
      <c r="D337" s="832" t="s">
        <v>3952</v>
      </c>
      <c r="E337" s="832" t="s">
        <v>3953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14900</v>
      </c>
      <c r="P337" s="837"/>
      <c r="Q337" s="850">
        <v>14900</v>
      </c>
    </row>
    <row r="338" spans="1:17" ht="14.4" customHeight="1" x14ac:dyDescent="0.3">
      <c r="A338" s="831" t="s">
        <v>581</v>
      </c>
      <c r="B338" s="832" t="s">
        <v>3286</v>
      </c>
      <c r="C338" s="832" t="s">
        <v>3506</v>
      </c>
      <c r="D338" s="832" t="s">
        <v>3954</v>
      </c>
      <c r="E338" s="832" t="s">
        <v>3955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835.27</v>
      </c>
      <c r="P338" s="837"/>
      <c r="Q338" s="850">
        <v>835.27</v>
      </c>
    </row>
    <row r="339" spans="1:17" ht="14.4" customHeight="1" x14ac:dyDescent="0.3">
      <c r="A339" s="831" t="s">
        <v>581</v>
      </c>
      <c r="B339" s="832" t="s">
        <v>3286</v>
      </c>
      <c r="C339" s="832" t="s">
        <v>3506</v>
      </c>
      <c r="D339" s="832" t="s">
        <v>3956</v>
      </c>
      <c r="E339" s="832" t="s">
        <v>3945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39778.75</v>
      </c>
      <c r="P339" s="837"/>
      <c r="Q339" s="850">
        <v>39778.75</v>
      </c>
    </row>
    <row r="340" spans="1:17" ht="14.4" customHeight="1" x14ac:dyDescent="0.3">
      <c r="A340" s="831" t="s">
        <v>581</v>
      </c>
      <c r="B340" s="832" t="s">
        <v>3286</v>
      </c>
      <c r="C340" s="832" t="s">
        <v>3287</v>
      </c>
      <c r="D340" s="832" t="s">
        <v>3957</v>
      </c>
      <c r="E340" s="832" t="s">
        <v>3958</v>
      </c>
      <c r="F340" s="849">
        <v>29</v>
      </c>
      <c r="G340" s="849">
        <v>5684</v>
      </c>
      <c r="H340" s="849">
        <v>1</v>
      </c>
      <c r="I340" s="849">
        <v>196</v>
      </c>
      <c r="J340" s="849">
        <v>37</v>
      </c>
      <c r="K340" s="849">
        <v>7252</v>
      </c>
      <c r="L340" s="849">
        <v>1.2758620689655173</v>
      </c>
      <c r="M340" s="849">
        <v>196</v>
      </c>
      <c r="N340" s="849">
        <v>44</v>
      </c>
      <c r="O340" s="849">
        <v>8750</v>
      </c>
      <c r="P340" s="837">
        <v>1.5394088669950738</v>
      </c>
      <c r="Q340" s="850">
        <v>198.86363636363637</v>
      </c>
    </row>
    <row r="341" spans="1:17" ht="14.4" customHeight="1" x14ac:dyDescent="0.3">
      <c r="A341" s="831" t="s">
        <v>581</v>
      </c>
      <c r="B341" s="832" t="s">
        <v>3286</v>
      </c>
      <c r="C341" s="832" t="s">
        <v>3287</v>
      </c>
      <c r="D341" s="832" t="s">
        <v>3330</v>
      </c>
      <c r="E341" s="832" t="s">
        <v>3331</v>
      </c>
      <c r="F341" s="849">
        <v>15</v>
      </c>
      <c r="G341" s="849">
        <v>4635</v>
      </c>
      <c r="H341" s="849">
        <v>1</v>
      </c>
      <c r="I341" s="849">
        <v>309</v>
      </c>
      <c r="J341" s="849">
        <v>8</v>
      </c>
      <c r="K341" s="849">
        <v>3056</v>
      </c>
      <c r="L341" s="849">
        <v>0.65933117583603018</v>
      </c>
      <c r="M341" s="849">
        <v>382</v>
      </c>
      <c r="N341" s="849">
        <v>9</v>
      </c>
      <c r="O341" s="849">
        <v>3456</v>
      </c>
      <c r="P341" s="837">
        <v>0.74563106796116507</v>
      </c>
      <c r="Q341" s="850">
        <v>384</v>
      </c>
    </row>
    <row r="342" spans="1:17" ht="14.4" customHeight="1" x14ac:dyDescent="0.3">
      <c r="A342" s="831" t="s">
        <v>581</v>
      </c>
      <c r="B342" s="832" t="s">
        <v>3286</v>
      </c>
      <c r="C342" s="832" t="s">
        <v>3287</v>
      </c>
      <c r="D342" s="832" t="s">
        <v>3959</v>
      </c>
      <c r="E342" s="832" t="s">
        <v>3960</v>
      </c>
      <c r="F342" s="849"/>
      <c r="G342" s="849"/>
      <c r="H342" s="849"/>
      <c r="I342" s="849"/>
      <c r="J342" s="849"/>
      <c r="K342" s="849"/>
      <c r="L342" s="849"/>
      <c r="M342" s="849"/>
      <c r="N342" s="849">
        <v>2</v>
      </c>
      <c r="O342" s="849">
        <v>1212</v>
      </c>
      <c r="P342" s="837"/>
      <c r="Q342" s="850">
        <v>606</v>
      </c>
    </row>
    <row r="343" spans="1:17" ht="14.4" customHeight="1" x14ac:dyDescent="0.3">
      <c r="A343" s="831" t="s">
        <v>581</v>
      </c>
      <c r="B343" s="832" t="s">
        <v>3286</v>
      </c>
      <c r="C343" s="832" t="s">
        <v>3287</v>
      </c>
      <c r="D343" s="832" t="s">
        <v>3334</v>
      </c>
      <c r="E343" s="832" t="s">
        <v>3335</v>
      </c>
      <c r="F343" s="849"/>
      <c r="G343" s="849"/>
      <c r="H343" s="849"/>
      <c r="I343" s="849"/>
      <c r="J343" s="849">
        <v>1</v>
      </c>
      <c r="K343" s="849">
        <v>434</v>
      </c>
      <c r="L343" s="849"/>
      <c r="M343" s="849">
        <v>434</v>
      </c>
      <c r="N343" s="849"/>
      <c r="O343" s="849"/>
      <c r="P343" s="837"/>
      <c r="Q343" s="850"/>
    </row>
    <row r="344" spans="1:17" ht="14.4" customHeight="1" x14ac:dyDescent="0.3">
      <c r="A344" s="831" t="s">
        <v>581</v>
      </c>
      <c r="B344" s="832" t="s">
        <v>3286</v>
      </c>
      <c r="C344" s="832" t="s">
        <v>3287</v>
      </c>
      <c r="D344" s="832" t="s">
        <v>3288</v>
      </c>
      <c r="E344" s="832" t="s">
        <v>3289</v>
      </c>
      <c r="F344" s="849">
        <v>59</v>
      </c>
      <c r="G344" s="849">
        <v>5723</v>
      </c>
      <c r="H344" s="849">
        <v>1</v>
      </c>
      <c r="I344" s="849">
        <v>97</v>
      </c>
      <c r="J344" s="849">
        <v>63</v>
      </c>
      <c r="K344" s="849">
        <v>5103</v>
      </c>
      <c r="L344" s="849">
        <v>0.89166521055390524</v>
      </c>
      <c r="M344" s="849">
        <v>81</v>
      </c>
      <c r="N344" s="849">
        <v>56</v>
      </c>
      <c r="O344" s="849">
        <v>4536</v>
      </c>
      <c r="P344" s="837">
        <v>0.79259129827013808</v>
      </c>
      <c r="Q344" s="850">
        <v>81</v>
      </c>
    </row>
    <row r="345" spans="1:17" ht="14.4" customHeight="1" x14ac:dyDescent="0.3">
      <c r="A345" s="831" t="s">
        <v>581</v>
      </c>
      <c r="B345" s="832" t="s">
        <v>3286</v>
      </c>
      <c r="C345" s="832" t="s">
        <v>3287</v>
      </c>
      <c r="D345" s="832" t="s">
        <v>3961</v>
      </c>
      <c r="E345" s="832" t="s">
        <v>3962</v>
      </c>
      <c r="F345" s="849"/>
      <c r="G345" s="849"/>
      <c r="H345" s="849"/>
      <c r="I345" s="849"/>
      <c r="J345" s="849">
        <v>3</v>
      </c>
      <c r="K345" s="849">
        <v>16545</v>
      </c>
      <c r="L345" s="849"/>
      <c r="M345" s="849">
        <v>5515</v>
      </c>
      <c r="N345" s="849"/>
      <c r="O345" s="849"/>
      <c r="P345" s="837"/>
      <c r="Q345" s="850"/>
    </row>
    <row r="346" spans="1:17" ht="14.4" customHeight="1" x14ac:dyDescent="0.3">
      <c r="A346" s="831" t="s">
        <v>581</v>
      </c>
      <c r="B346" s="832" t="s">
        <v>3286</v>
      </c>
      <c r="C346" s="832" t="s">
        <v>3287</v>
      </c>
      <c r="D346" s="832" t="s">
        <v>3963</v>
      </c>
      <c r="E346" s="832" t="s">
        <v>3964</v>
      </c>
      <c r="F346" s="849"/>
      <c r="G346" s="849"/>
      <c r="H346" s="849"/>
      <c r="I346" s="849"/>
      <c r="J346" s="849">
        <v>1</v>
      </c>
      <c r="K346" s="849">
        <v>1602</v>
      </c>
      <c r="L346" s="849"/>
      <c r="M346" s="849">
        <v>1602</v>
      </c>
      <c r="N346" s="849"/>
      <c r="O346" s="849"/>
      <c r="P346" s="837"/>
      <c r="Q346" s="850"/>
    </row>
    <row r="347" spans="1:17" ht="14.4" customHeight="1" x14ac:dyDescent="0.3">
      <c r="A347" s="831" t="s">
        <v>581</v>
      </c>
      <c r="B347" s="832" t="s">
        <v>3286</v>
      </c>
      <c r="C347" s="832" t="s">
        <v>3287</v>
      </c>
      <c r="D347" s="832" t="s">
        <v>3965</v>
      </c>
      <c r="E347" s="832" t="s">
        <v>3966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3197</v>
      </c>
      <c r="P347" s="837"/>
      <c r="Q347" s="850">
        <v>3197</v>
      </c>
    </row>
    <row r="348" spans="1:17" ht="14.4" customHeight="1" x14ac:dyDescent="0.3">
      <c r="A348" s="831" t="s">
        <v>581</v>
      </c>
      <c r="B348" s="832" t="s">
        <v>3286</v>
      </c>
      <c r="C348" s="832" t="s">
        <v>3287</v>
      </c>
      <c r="D348" s="832" t="s">
        <v>3967</v>
      </c>
      <c r="E348" s="832" t="s">
        <v>3968</v>
      </c>
      <c r="F348" s="849">
        <v>9</v>
      </c>
      <c r="G348" s="849">
        <v>8667</v>
      </c>
      <c r="H348" s="849">
        <v>1</v>
      </c>
      <c r="I348" s="849">
        <v>963</v>
      </c>
      <c r="J348" s="849">
        <v>9</v>
      </c>
      <c r="K348" s="849">
        <v>8685</v>
      </c>
      <c r="L348" s="849">
        <v>1.0020768431983385</v>
      </c>
      <c r="M348" s="849">
        <v>965</v>
      </c>
      <c r="N348" s="849">
        <v>4</v>
      </c>
      <c r="O348" s="849">
        <v>3896</v>
      </c>
      <c r="P348" s="837">
        <v>0.4495211722626053</v>
      </c>
      <c r="Q348" s="850">
        <v>974</v>
      </c>
    </row>
    <row r="349" spans="1:17" ht="14.4" customHeight="1" x14ac:dyDescent="0.3">
      <c r="A349" s="831" t="s">
        <v>581</v>
      </c>
      <c r="B349" s="832" t="s">
        <v>3286</v>
      </c>
      <c r="C349" s="832" t="s">
        <v>3287</v>
      </c>
      <c r="D349" s="832" t="s">
        <v>3384</v>
      </c>
      <c r="E349" s="832" t="s">
        <v>3385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1687</v>
      </c>
      <c r="P349" s="837"/>
      <c r="Q349" s="850">
        <v>1687</v>
      </c>
    </row>
    <row r="350" spans="1:17" ht="14.4" customHeight="1" x14ac:dyDescent="0.3">
      <c r="A350" s="831" t="s">
        <v>581</v>
      </c>
      <c r="B350" s="832" t="s">
        <v>3286</v>
      </c>
      <c r="C350" s="832" t="s">
        <v>3287</v>
      </c>
      <c r="D350" s="832" t="s">
        <v>3290</v>
      </c>
      <c r="E350" s="832" t="s">
        <v>3291</v>
      </c>
      <c r="F350" s="849">
        <v>429</v>
      </c>
      <c r="G350" s="849">
        <v>107679</v>
      </c>
      <c r="H350" s="849">
        <v>1</v>
      </c>
      <c r="I350" s="849">
        <v>251</v>
      </c>
      <c r="J350" s="849">
        <v>463</v>
      </c>
      <c r="K350" s="849">
        <v>116674</v>
      </c>
      <c r="L350" s="849">
        <v>1.0835353225791473</v>
      </c>
      <c r="M350" s="849">
        <v>251.99568034557237</v>
      </c>
      <c r="N350" s="849">
        <v>457</v>
      </c>
      <c r="O350" s="849">
        <v>116076</v>
      </c>
      <c r="P350" s="837">
        <v>1.0779817791769983</v>
      </c>
      <c r="Q350" s="850">
        <v>253.99562363238513</v>
      </c>
    </row>
    <row r="351" spans="1:17" ht="14.4" customHeight="1" x14ac:dyDescent="0.3">
      <c r="A351" s="831" t="s">
        <v>581</v>
      </c>
      <c r="B351" s="832" t="s">
        <v>3286</v>
      </c>
      <c r="C351" s="832" t="s">
        <v>3287</v>
      </c>
      <c r="D351" s="832" t="s">
        <v>3969</v>
      </c>
      <c r="E351" s="832" t="s">
        <v>3970</v>
      </c>
      <c r="F351" s="849">
        <v>125</v>
      </c>
      <c r="G351" s="849">
        <v>635498</v>
      </c>
      <c r="H351" s="849">
        <v>1</v>
      </c>
      <c r="I351" s="849">
        <v>5083.9840000000004</v>
      </c>
      <c r="J351" s="849">
        <v>131</v>
      </c>
      <c r="K351" s="849">
        <v>666528</v>
      </c>
      <c r="L351" s="849">
        <v>1.0488278483960611</v>
      </c>
      <c r="M351" s="849">
        <v>5088</v>
      </c>
      <c r="N351" s="849">
        <v>112</v>
      </c>
      <c r="O351" s="849">
        <v>1885650</v>
      </c>
      <c r="P351" s="837">
        <v>2.9672005262014989</v>
      </c>
      <c r="Q351" s="850">
        <v>16836.160714285714</v>
      </c>
    </row>
    <row r="352" spans="1:17" ht="14.4" customHeight="1" x14ac:dyDescent="0.3">
      <c r="A352" s="831" t="s">
        <v>581</v>
      </c>
      <c r="B352" s="832" t="s">
        <v>3286</v>
      </c>
      <c r="C352" s="832" t="s">
        <v>3287</v>
      </c>
      <c r="D352" s="832" t="s">
        <v>3971</v>
      </c>
      <c r="E352" s="832" t="s">
        <v>3972</v>
      </c>
      <c r="F352" s="849">
        <v>4</v>
      </c>
      <c r="G352" s="849">
        <v>20380</v>
      </c>
      <c r="H352" s="849">
        <v>1</v>
      </c>
      <c r="I352" s="849">
        <v>5095</v>
      </c>
      <c r="J352" s="849">
        <v>2</v>
      </c>
      <c r="K352" s="849">
        <v>10208</v>
      </c>
      <c r="L352" s="849">
        <v>0.50088321884200193</v>
      </c>
      <c r="M352" s="849">
        <v>5104</v>
      </c>
      <c r="N352" s="849">
        <v>4</v>
      </c>
      <c r="O352" s="849">
        <v>20544</v>
      </c>
      <c r="P352" s="837">
        <v>1.0080471050049067</v>
      </c>
      <c r="Q352" s="850">
        <v>5136</v>
      </c>
    </row>
    <row r="353" spans="1:17" ht="14.4" customHeight="1" x14ac:dyDescent="0.3">
      <c r="A353" s="831" t="s">
        <v>581</v>
      </c>
      <c r="B353" s="832" t="s">
        <v>3286</v>
      </c>
      <c r="C353" s="832" t="s">
        <v>3287</v>
      </c>
      <c r="D353" s="832" t="s">
        <v>3973</v>
      </c>
      <c r="E353" s="832" t="s">
        <v>3974</v>
      </c>
      <c r="F353" s="849">
        <v>2</v>
      </c>
      <c r="G353" s="849">
        <v>6378</v>
      </c>
      <c r="H353" s="849">
        <v>1</v>
      </c>
      <c r="I353" s="849">
        <v>3189</v>
      </c>
      <c r="J353" s="849"/>
      <c r="K353" s="849"/>
      <c r="L353" s="849"/>
      <c r="M353" s="849"/>
      <c r="N353" s="849"/>
      <c r="O353" s="849"/>
      <c r="P353" s="837"/>
      <c r="Q353" s="850"/>
    </row>
    <row r="354" spans="1:17" ht="14.4" customHeight="1" x14ac:dyDescent="0.3">
      <c r="A354" s="831" t="s">
        <v>581</v>
      </c>
      <c r="B354" s="832" t="s">
        <v>3286</v>
      </c>
      <c r="C354" s="832" t="s">
        <v>3287</v>
      </c>
      <c r="D354" s="832" t="s">
        <v>3975</v>
      </c>
      <c r="E354" s="832" t="s">
        <v>3976</v>
      </c>
      <c r="F354" s="849">
        <v>3</v>
      </c>
      <c r="G354" s="849">
        <v>8502</v>
      </c>
      <c r="H354" s="849">
        <v>1</v>
      </c>
      <c r="I354" s="849">
        <v>2834</v>
      </c>
      <c r="J354" s="849">
        <v>2</v>
      </c>
      <c r="K354" s="849">
        <v>5678</v>
      </c>
      <c r="L354" s="849">
        <v>0.66784286050341091</v>
      </c>
      <c r="M354" s="849">
        <v>2839</v>
      </c>
      <c r="N354" s="849">
        <v>3</v>
      </c>
      <c r="O354" s="849">
        <v>8562</v>
      </c>
      <c r="P354" s="837">
        <v>1.0070571630204657</v>
      </c>
      <c r="Q354" s="850">
        <v>2854</v>
      </c>
    </row>
    <row r="355" spans="1:17" ht="14.4" customHeight="1" x14ac:dyDescent="0.3">
      <c r="A355" s="831" t="s">
        <v>581</v>
      </c>
      <c r="B355" s="832" t="s">
        <v>3286</v>
      </c>
      <c r="C355" s="832" t="s">
        <v>3287</v>
      </c>
      <c r="D355" s="832" t="s">
        <v>3977</v>
      </c>
      <c r="E355" s="832" t="s">
        <v>3978</v>
      </c>
      <c r="F355" s="849">
        <v>2</v>
      </c>
      <c r="G355" s="849">
        <v>12662</v>
      </c>
      <c r="H355" s="849">
        <v>1</v>
      </c>
      <c r="I355" s="849">
        <v>6331</v>
      </c>
      <c r="J355" s="849">
        <v>1</v>
      </c>
      <c r="K355" s="849">
        <v>6340</v>
      </c>
      <c r="L355" s="849">
        <v>0.50071078818512083</v>
      </c>
      <c r="M355" s="849">
        <v>6340</v>
      </c>
      <c r="N355" s="849">
        <v>5</v>
      </c>
      <c r="O355" s="849">
        <v>31865</v>
      </c>
      <c r="P355" s="837">
        <v>2.5165850576528195</v>
      </c>
      <c r="Q355" s="850">
        <v>6373</v>
      </c>
    </row>
    <row r="356" spans="1:17" ht="14.4" customHeight="1" x14ac:dyDescent="0.3">
      <c r="A356" s="831" t="s">
        <v>581</v>
      </c>
      <c r="B356" s="832" t="s">
        <v>3286</v>
      </c>
      <c r="C356" s="832" t="s">
        <v>3287</v>
      </c>
      <c r="D356" s="832" t="s">
        <v>3979</v>
      </c>
      <c r="E356" s="832" t="s">
        <v>3980</v>
      </c>
      <c r="F356" s="849"/>
      <c r="G356" s="849"/>
      <c r="H356" s="849"/>
      <c r="I356" s="849"/>
      <c r="J356" s="849"/>
      <c r="K356" s="849"/>
      <c r="L356" s="849"/>
      <c r="M356" s="849"/>
      <c r="N356" s="849">
        <v>2</v>
      </c>
      <c r="O356" s="849">
        <v>5876</v>
      </c>
      <c r="P356" s="837"/>
      <c r="Q356" s="850">
        <v>2938</v>
      </c>
    </row>
    <row r="357" spans="1:17" ht="14.4" customHeight="1" x14ac:dyDescent="0.3">
      <c r="A357" s="831" t="s">
        <v>581</v>
      </c>
      <c r="B357" s="832" t="s">
        <v>3286</v>
      </c>
      <c r="C357" s="832" t="s">
        <v>3287</v>
      </c>
      <c r="D357" s="832" t="s">
        <v>3981</v>
      </c>
      <c r="E357" s="832" t="s">
        <v>3982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3282</v>
      </c>
      <c r="P357" s="837"/>
      <c r="Q357" s="850">
        <v>3282</v>
      </c>
    </row>
    <row r="358" spans="1:17" ht="14.4" customHeight="1" x14ac:dyDescent="0.3">
      <c r="A358" s="831" t="s">
        <v>581</v>
      </c>
      <c r="B358" s="832" t="s">
        <v>3286</v>
      </c>
      <c r="C358" s="832" t="s">
        <v>3287</v>
      </c>
      <c r="D358" s="832" t="s">
        <v>3983</v>
      </c>
      <c r="E358" s="832" t="s">
        <v>3984</v>
      </c>
      <c r="F358" s="849">
        <v>51</v>
      </c>
      <c r="G358" s="849">
        <v>335784</v>
      </c>
      <c r="H358" s="849">
        <v>1</v>
      </c>
      <c r="I358" s="849">
        <v>6584</v>
      </c>
      <c r="J358" s="849">
        <v>57</v>
      </c>
      <c r="K358" s="849">
        <v>375801</v>
      </c>
      <c r="L358" s="849">
        <v>1.1191748266742907</v>
      </c>
      <c r="M358" s="849">
        <v>6593</v>
      </c>
      <c r="N358" s="849">
        <v>65</v>
      </c>
      <c r="O358" s="849">
        <v>430690</v>
      </c>
      <c r="P358" s="837">
        <v>1.282640030495795</v>
      </c>
      <c r="Q358" s="850">
        <v>6626</v>
      </c>
    </row>
    <row r="359" spans="1:17" ht="14.4" customHeight="1" x14ac:dyDescent="0.3">
      <c r="A359" s="831" t="s">
        <v>581</v>
      </c>
      <c r="B359" s="832" t="s">
        <v>3286</v>
      </c>
      <c r="C359" s="832" t="s">
        <v>3287</v>
      </c>
      <c r="D359" s="832" t="s">
        <v>3985</v>
      </c>
      <c r="E359" s="832" t="s">
        <v>3986</v>
      </c>
      <c r="F359" s="849">
        <v>5</v>
      </c>
      <c r="G359" s="849">
        <v>3570</v>
      </c>
      <c r="H359" s="849">
        <v>1</v>
      </c>
      <c r="I359" s="849">
        <v>714</v>
      </c>
      <c r="J359" s="849">
        <v>4</v>
      </c>
      <c r="K359" s="849">
        <v>2864</v>
      </c>
      <c r="L359" s="849">
        <v>0.80224089635854345</v>
      </c>
      <c r="M359" s="849">
        <v>716</v>
      </c>
      <c r="N359" s="849">
        <v>16</v>
      </c>
      <c r="O359" s="849">
        <v>11600</v>
      </c>
      <c r="P359" s="837">
        <v>3.2492997198879552</v>
      </c>
      <c r="Q359" s="850">
        <v>725</v>
      </c>
    </row>
    <row r="360" spans="1:17" ht="14.4" customHeight="1" x14ac:dyDescent="0.3">
      <c r="A360" s="831" t="s">
        <v>581</v>
      </c>
      <c r="B360" s="832" t="s">
        <v>3286</v>
      </c>
      <c r="C360" s="832" t="s">
        <v>3287</v>
      </c>
      <c r="D360" s="832" t="s">
        <v>3987</v>
      </c>
      <c r="E360" s="832" t="s">
        <v>3988</v>
      </c>
      <c r="F360" s="849">
        <v>2</v>
      </c>
      <c r="G360" s="849">
        <v>10752</v>
      </c>
      <c r="H360" s="849">
        <v>1</v>
      </c>
      <c r="I360" s="849">
        <v>5376</v>
      </c>
      <c r="J360" s="849"/>
      <c r="K360" s="849"/>
      <c r="L360" s="849"/>
      <c r="M360" s="849"/>
      <c r="N360" s="849">
        <v>4</v>
      </c>
      <c r="O360" s="849">
        <v>21640</v>
      </c>
      <c r="P360" s="837">
        <v>2.0126488095238093</v>
      </c>
      <c r="Q360" s="850">
        <v>5410</v>
      </c>
    </row>
    <row r="361" spans="1:17" ht="14.4" customHeight="1" x14ac:dyDescent="0.3">
      <c r="A361" s="831" t="s">
        <v>581</v>
      </c>
      <c r="B361" s="832" t="s">
        <v>3286</v>
      </c>
      <c r="C361" s="832" t="s">
        <v>3287</v>
      </c>
      <c r="D361" s="832" t="s">
        <v>3989</v>
      </c>
      <c r="E361" s="832" t="s">
        <v>3990</v>
      </c>
      <c r="F361" s="849">
        <v>4</v>
      </c>
      <c r="G361" s="849">
        <v>19596</v>
      </c>
      <c r="H361" s="849">
        <v>1</v>
      </c>
      <c r="I361" s="849">
        <v>4899</v>
      </c>
      <c r="J361" s="849">
        <v>1</v>
      </c>
      <c r="K361" s="849">
        <v>4906</v>
      </c>
      <c r="L361" s="849">
        <v>0.25035721575831804</v>
      </c>
      <c r="M361" s="849">
        <v>4906</v>
      </c>
      <c r="N361" s="849">
        <v>5</v>
      </c>
      <c r="O361" s="849">
        <v>24665</v>
      </c>
      <c r="P361" s="837">
        <v>1.2586752398448664</v>
      </c>
      <c r="Q361" s="850">
        <v>4933</v>
      </c>
    </row>
    <row r="362" spans="1:17" ht="14.4" customHeight="1" x14ac:dyDescent="0.3">
      <c r="A362" s="831" t="s">
        <v>581</v>
      </c>
      <c r="B362" s="832" t="s">
        <v>3286</v>
      </c>
      <c r="C362" s="832" t="s">
        <v>3287</v>
      </c>
      <c r="D362" s="832" t="s">
        <v>3991</v>
      </c>
      <c r="E362" s="832" t="s">
        <v>3992</v>
      </c>
      <c r="F362" s="849">
        <v>1</v>
      </c>
      <c r="G362" s="849">
        <v>5355</v>
      </c>
      <c r="H362" s="849">
        <v>1</v>
      </c>
      <c r="I362" s="849">
        <v>5355</v>
      </c>
      <c r="J362" s="849">
        <v>1</v>
      </c>
      <c r="K362" s="849">
        <v>5364</v>
      </c>
      <c r="L362" s="849">
        <v>1.0016806722689076</v>
      </c>
      <c r="M362" s="849">
        <v>5364</v>
      </c>
      <c r="N362" s="849">
        <v>1</v>
      </c>
      <c r="O362" s="849">
        <v>5396</v>
      </c>
      <c r="P362" s="837">
        <v>1.00765639589169</v>
      </c>
      <c r="Q362" s="850">
        <v>5396</v>
      </c>
    </row>
    <row r="363" spans="1:17" ht="14.4" customHeight="1" x14ac:dyDescent="0.3">
      <c r="A363" s="831" t="s">
        <v>581</v>
      </c>
      <c r="B363" s="832" t="s">
        <v>3286</v>
      </c>
      <c r="C363" s="832" t="s">
        <v>3287</v>
      </c>
      <c r="D363" s="832" t="s">
        <v>3993</v>
      </c>
      <c r="E363" s="832" t="s">
        <v>3994</v>
      </c>
      <c r="F363" s="849"/>
      <c r="G363" s="849"/>
      <c r="H363" s="849"/>
      <c r="I363" s="849"/>
      <c r="J363" s="849">
        <v>2</v>
      </c>
      <c r="K363" s="849">
        <v>7476</v>
      </c>
      <c r="L363" s="849"/>
      <c r="M363" s="849">
        <v>3738</v>
      </c>
      <c r="N363" s="849">
        <v>1</v>
      </c>
      <c r="O363" s="849">
        <v>3760</v>
      </c>
      <c r="P363" s="837"/>
      <c r="Q363" s="850">
        <v>3760</v>
      </c>
    </row>
    <row r="364" spans="1:17" ht="14.4" customHeight="1" x14ac:dyDescent="0.3">
      <c r="A364" s="831" t="s">
        <v>581</v>
      </c>
      <c r="B364" s="832" t="s">
        <v>3286</v>
      </c>
      <c r="C364" s="832" t="s">
        <v>3287</v>
      </c>
      <c r="D364" s="832" t="s">
        <v>3995</v>
      </c>
      <c r="E364" s="832" t="s">
        <v>3996</v>
      </c>
      <c r="F364" s="849">
        <v>1</v>
      </c>
      <c r="G364" s="849">
        <v>1660</v>
      </c>
      <c r="H364" s="849">
        <v>1</v>
      </c>
      <c r="I364" s="849">
        <v>1660</v>
      </c>
      <c r="J364" s="849"/>
      <c r="K364" s="849"/>
      <c r="L364" s="849"/>
      <c r="M364" s="849"/>
      <c r="N364" s="849">
        <v>1</v>
      </c>
      <c r="O364" s="849">
        <v>1671</v>
      </c>
      <c r="P364" s="837">
        <v>1.0066265060240964</v>
      </c>
      <c r="Q364" s="850">
        <v>1671</v>
      </c>
    </row>
    <row r="365" spans="1:17" ht="14.4" customHeight="1" x14ac:dyDescent="0.3">
      <c r="A365" s="831" t="s">
        <v>581</v>
      </c>
      <c r="B365" s="832" t="s">
        <v>3286</v>
      </c>
      <c r="C365" s="832" t="s">
        <v>3287</v>
      </c>
      <c r="D365" s="832" t="s">
        <v>3997</v>
      </c>
      <c r="E365" s="832" t="s">
        <v>3998</v>
      </c>
      <c r="F365" s="849">
        <v>5</v>
      </c>
      <c r="G365" s="849">
        <v>4065</v>
      </c>
      <c r="H365" s="849">
        <v>1</v>
      </c>
      <c r="I365" s="849">
        <v>813</v>
      </c>
      <c r="J365" s="849">
        <v>5</v>
      </c>
      <c r="K365" s="849">
        <v>4075</v>
      </c>
      <c r="L365" s="849">
        <v>1.002460024600246</v>
      </c>
      <c r="M365" s="849">
        <v>815</v>
      </c>
      <c r="N365" s="849">
        <v>6</v>
      </c>
      <c r="O365" s="849">
        <v>4926</v>
      </c>
      <c r="P365" s="837">
        <v>1.2118081180811808</v>
      </c>
      <c r="Q365" s="850">
        <v>821</v>
      </c>
    </row>
    <row r="366" spans="1:17" ht="14.4" customHeight="1" x14ac:dyDescent="0.3">
      <c r="A366" s="831" t="s">
        <v>581</v>
      </c>
      <c r="B366" s="832" t="s">
        <v>3286</v>
      </c>
      <c r="C366" s="832" t="s">
        <v>3287</v>
      </c>
      <c r="D366" s="832" t="s">
        <v>3999</v>
      </c>
      <c r="E366" s="832" t="s">
        <v>4000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4311</v>
      </c>
      <c r="P366" s="837"/>
      <c r="Q366" s="850">
        <v>4311</v>
      </c>
    </row>
    <row r="367" spans="1:17" ht="14.4" customHeight="1" x14ac:dyDescent="0.3">
      <c r="A367" s="831" t="s">
        <v>581</v>
      </c>
      <c r="B367" s="832" t="s">
        <v>3286</v>
      </c>
      <c r="C367" s="832" t="s">
        <v>3287</v>
      </c>
      <c r="D367" s="832" t="s">
        <v>4001</v>
      </c>
      <c r="E367" s="832" t="s">
        <v>4002</v>
      </c>
      <c r="F367" s="849">
        <v>13</v>
      </c>
      <c r="G367" s="849">
        <v>74841</v>
      </c>
      <c r="H367" s="849">
        <v>1</v>
      </c>
      <c r="I367" s="849">
        <v>5757</v>
      </c>
      <c r="J367" s="849">
        <v>15</v>
      </c>
      <c r="K367" s="849">
        <v>86490</v>
      </c>
      <c r="L367" s="849">
        <v>1.155649977953261</v>
      </c>
      <c r="M367" s="849">
        <v>5766</v>
      </c>
      <c r="N367" s="849">
        <v>14</v>
      </c>
      <c r="O367" s="849">
        <v>81186</v>
      </c>
      <c r="P367" s="837">
        <v>1.0847797330340321</v>
      </c>
      <c r="Q367" s="850">
        <v>5799</v>
      </c>
    </row>
    <row r="368" spans="1:17" ht="14.4" customHeight="1" x14ac:dyDescent="0.3">
      <c r="A368" s="831" t="s">
        <v>581</v>
      </c>
      <c r="B368" s="832" t="s">
        <v>3286</v>
      </c>
      <c r="C368" s="832" t="s">
        <v>3287</v>
      </c>
      <c r="D368" s="832" t="s">
        <v>4003</v>
      </c>
      <c r="E368" s="832" t="s">
        <v>4004</v>
      </c>
      <c r="F368" s="849">
        <v>1</v>
      </c>
      <c r="G368" s="849">
        <v>2493</v>
      </c>
      <c r="H368" s="849">
        <v>1</v>
      </c>
      <c r="I368" s="849">
        <v>2493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581</v>
      </c>
      <c r="B369" s="832" t="s">
        <v>3286</v>
      </c>
      <c r="C369" s="832" t="s">
        <v>3287</v>
      </c>
      <c r="D369" s="832" t="s">
        <v>3299</v>
      </c>
      <c r="E369" s="832" t="s">
        <v>3300</v>
      </c>
      <c r="F369" s="849">
        <v>11</v>
      </c>
      <c r="G369" s="849">
        <v>14410</v>
      </c>
      <c r="H369" s="849">
        <v>1</v>
      </c>
      <c r="I369" s="849">
        <v>1310</v>
      </c>
      <c r="J369" s="849">
        <v>16</v>
      </c>
      <c r="K369" s="849">
        <v>21008</v>
      </c>
      <c r="L369" s="849">
        <v>1.4578764746703679</v>
      </c>
      <c r="M369" s="849">
        <v>1313</v>
      </c>
      <c r="N369" s="849">
        <v>14</v>
      </c>
      <c r="O369" s="849">
        <v>18494</v>
      </c>
      <c r="P369" s="837">
        <v>1.2834142956280361</v>
      </c>
      <c r="Q369" s="850">
        <v>1321</v>
      </c>
    </row>
    <row r="370" spans="1:17" ht="14.4" customHeight="1" x14ac:dyDescent="0.3">
      <c r="A370" s="831" t="s">
        <v>581</v>
      </c>
      <c r="B370" s="832" t="s">
        <v>3286</v>
      </c>
      <c r="C370" s="832" t="s">
        <v>3287</v>
      </c>
      <c r="D370" s="832" t="s">
        <v>3301</v>
      </c>
      <c r="E370" s="832" t="s">
        <v>3302</v>
      </c>
      <c r="F370" s="849">
        <v>1</v>
      </c>
      <c r="G370" s="849">
        <v>1028</v>
      </c>
      <c r="H370" s="849">
        <v>1</v>
      </c>
      <c r="I370" s="849">
        <v>1028</v>
      </c>
      <c r="J370" s="849">
        <v>1</v>
      </c>
      <c r="K370" s="849">
        <v>1031</v>
      </c>
      <c r="L370" s="849">
        <v>1.0029182879377432</v>
      </c>
      <c r="M370" s="849">
        <v>1031</v>
      </c>
      <c r="N370" s="849">
        <v>1</v>
      </c>
      <c r="O370" s="849">
        <v>1039</v>
      </c>
      <c r="P370" s="837">
        <v>1.0107003891050583</v>
      </c>
      <c r="Q370" s="850">
        <v>1039</v>
      </c>
    </row>
    <row r="371" spans="1:17" ht="14.4" customHeight="1" x14ac:dyDescent="0.3">
      <c r="A371" s="831" t="s">
        <v>581</v>
      </c>
      <c r="B371" s="832" t="s">
        <v>3286</v>
      </c>
      <c r="C371" s="832" t="s">
        <v>3287</v>
      </c>
      <c r="D371" s="832" t="s">
        <v>4005</v>
      </c>
      <c r="E371" s="832" t="s">
        <v>4006</v>
      </c>
      <c r="F371" s="849">
        <v>4</v>
      </c>
      <c r="G371" s="849">
        <v>2976</v>
      </c>
      <c r="H371" s="849">
        <v>1</v>
      </c>
      <c r="I371" s="849">
        <v>744</v>
      </c>
      <c r="J371" s="849">
        <v>3</v>
      </c>
      <c r="K371" s="849">
        <v>2238</v>
      </c>
      <c r="L371" s="849">
        <v>0.75201612903225812</v>
      </c>
      <c r="M371" s="849">
        <v>746</v>
      </c>
      <c r="N371" s="849">
        <v>3</v>
      </c>
      <c r="O371" s="849">
        <v>2256</v>
      </c>
      <c r="P371" s="837">
        <v>0.75806451612903225</v>
      </c>
      <c r="Q371" s="850">
        <v>752</v>
      </c>
    </row>
    <row r="372" spans="1:17" ht="14.4" customHeight="1" x14ac:dyDescent="0.3">
      <c r="A372" s="831" t="s">
        <v>581</v>
      </c>
      <c r="B372" s="832" t="s">
        <v>3286</v>
      </c>
      <c r="C372" s="832" t="s">
        <v>3287</v>
      </c>
      <c r="D372" s="832" t="s">
        <v>4007</v>
      </c>
      <c r="E372" s="832" t="s">
        <v>4008</v>
      </c>
      <c r="F372" s="849">
        <v>10</v>
      </c>
      <c r="G372" s="849">
        <v>30920</v>
      </c>
      <c r="H372" s="849">
        <v>1</v>
      </c>
      <c r="I372" s="849">
        <v>3092</v>
      </c>
      <c r="J372" s="849">
        <v>14</v>
      </c>
      <c r="K372" s="849">
        <v>43386</v>
      </c>
      <c r="L372" s="849">
        <v>1.4031694695989652</v>
      </c>
      <c r="M372" s="849">
        <v>3099</v>
      </c>
      <c r="N372" s="849">
        <v>9</v>
      </c>
      <c r="O372" s="849">
        <v>28107</v>
      </c>
      <c r="P372" s="837">
        <v>0.90902328589909442</v>
      </c>
      <c r="Q372" s="850">
        <v>3123</v>
      </c>
    </row>
    <row r="373" spans="1:17" ht="14.4" customHeight="1" x14ac:dyDescent="0.3">
      <c r="A373" s="831" t="s">
        <v>581</v>
      </c>
      <c r="B373" s="832" t="s">
        <v>3286</v>
      </c>
      <c r="C373" s="832" t="s">
        <v>3287</v>
      </c>
      <c r="D373" s="832" t="s">
        <v>4009</v>
      </c>
      <c r="E373" s="832" t="s">
        <v>4010</v>
      </c>
      <c r="F373" s="849">
        <v>3</v>
      </c>
      <c r="G373" s="849">
        <v>8130</v>
      </c>
      <c r="H373" s="849">
        <v>1</v>
      </c>
      <c r="I373" s="849">
        <v>2710</v>
      </c>
      <c r="J373" s="849">
        <v>3</v>
      </c>
      <c r="K373" s="849">
        <v>8139</v>
      </c>
      <c r="L373" s="849">
        <v>1.0011070110701108</v>
      </c>
      <c r="M373" s="849">
        <v>2713</v>
      </c>
      <c r="N373" s="849">
        <v>2</v>
      </c>
      <c r="O373" s="849">
        <v>5450</v>
      </c>
      <c r="P373" s="837">
        <v>0.67035670356703569</v>
      </c>
      <c r="Q373" s="850">
        <v>2725</v>
      </c>
    </row>
    <row r="374" spans="1:17" ht="14.4" customHeight="1" x14ac:dyDescent="0.3">
      <c r="A374" s="831" t="s">
        <v>581</v>
      </c>
      <c r="B374" s="832" t="s">
        <v>3286</v>
      </c>
      <c r="C374" s="832" t="s">
        <v>3287</v>
      </c>
      <c r="D374" s="832" t="s">
        <v>4011</v>
      </c>
      <c r="E374" s="832" t="s">
        <v>4012</v>
      </c>
      <c r="F374" s="849"/>
      <c r="G374" s="849"/>
      <c r="H374" s="849"/>
      <c r="I374" s="849"/>
      <c r="J374" s="849"/>
      <c r="K374" s="849"/>
      <c r="L374" s="849"/>
      <c r="M374" s="849"/>
      <c r="N374" s="849">
        <v>2</v>
      </c>
      <c r="O374" s="849">
        <v>5504</v>
      </c>
      <c r="P374" s="837"/>
      <c r="Q374" s="850">
        <v>2752</v>
      </c>
    </row>
    <row r="375" spans="1:17" ht="14.4" customHeight="1" x14ac:dyDescent="0.3">
      <c r="A375" s="831" t="s">
        <v>581</v>
      </c>
      <c r="B375" s="832" t="s">
        <v>3286</v>
      </c>
      <c r="C375" s="832" t="s">
        <v>3287</v>
      </c>
      <c r="D375" s="832" t="s">
        <v>4013</v>
      </c>
      <c r="E375" s="832" t="s">
        <v>4014</v>
      </c>
      <c r="F375" s="849">
        <v>5</v>
      </c>
      <c r="G375" s="849">
        <v>11080</v>
      </c>
      <c r="H375" s="849">
        <v>1</v>
      </c>
      <c r="I375" s="849">
        <v>2216</v>
      </c>
      <c r="J375" s="849">
        <v>5</v>
      </c>
      <c r="K375" s="849">
        <v>11095</v>
      </c>
      <c r="L375" s="849">
        <v>1.0013537906137184</v>
      </c>
      <c r="M375" s="849">
        <v>2219</v>
      </c>
      <c r="N375" s="849">
        <v>3</v>
      </c>
      <c r="O375" s="849">
        <v>6711</v>
      </c>
      <c r="P375" s="837">
        <v>0.60568592057761728</v>
      </c>
      <c r="Q375" s="850">
        <v>2237</v>
      </c>
    </row>
    <row r="376" spans="1:17" ht="14.4" customHeight="1" x14ac:dyDescent="0.3">
      <c r="A376" s="831" t="s">
        <v>581</v>
      </c>
      <c r="B376" s="832" t="s">
        <v>3286</v>
      </c>
      <c r="C376" s="832" t="s">
        <v>3287</v>
      </c>
      <c r="D376" s="832" t="s">
        <v>4015</v>
      </c>
      <c r="E376" s="832" t="s">
        <v>4016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2280</v>
      </c>
      <c r="P376" s="837"/>
      <c r="Q376" s="850">
        <v>2280</v>
      </c>
    </row>
    <row r="377" spans="1:17" ht="14.4" customHeight="1" x14ac:dyDescent="0.3">
      <c r="A377" s="831" t="s">
        <v>581</v>
      </c>
      <c r="B377" s="832" t="s">
        <v>3286</v>
      </c>
      <c r="C377" s="832" t="s">
        <v>3287</v>
      </c>
      <c r="D377" s="832" t="s">
        <v>4017</v>
      </c>
      <c r="E377" s="832" t="s">
        <v>4018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2180</v>
      </c>
      <c r="P377" s="837"/>
      <c r="Q377" s="850">
        <v>2180</v>
      </c>
    </row>
    <row r="378" spans="1:17" ht="14.4" customHeight="1" x14ac:dyDescent="0.3">
      <c r="A378" s="831" t="s">
        <v>581</v>
      </c>
      <c r="B378" s="832" t="s">
        <v>3286</v>
      </c>
      <c r="C378" s="832" t="s">
        <v>3287</v>
      </c>
      <c r="D378" s="832" t="s">
        <v>3292</v>
      </c>
      <c r="E378" s="832" t="s">
        <v>3293</v>
      </c>
      <c r="F378" s="849"/>
      <c r="G378" s="849"/>
      <c r="H378" s="849"/>
      <c r="I378" s="849"/>
      <c r="J378" s="849">
        <v>4</v>
      </c>
      <c r="K378" s="849">
        <v>656</v>
      </c>
      <c r="L378" s="849"/>
      <c r="M378" s="849">
        <v>164</v>
      </c>
      <c r="N378" s="849"/>
      <c r="O378" s="849"/>
      <c r="P378" s="837"/>
      <c r="Q378" s="850"/>
    </row>
    <row r="379" spans="1:17" ht="14.4" customHeight="1" x14ac:dyDescent="0.3">
      <c r="A379" s="831" t="s">
        <v>581</v>
      </c>
      <c r="B379" s="832" t="s">
        <v>3286</v>
      </c>
      <c r="C379" s="832" t="s">
        <v>3287</v>
      </c>
      <c r="D379" s="832" t="s">
        <v>4019</v>
      </c>
      <c r="E379" s="832" t="s">
        <v>4020</v>
      </c>
      <c r="F379" s="849">
        <v>1</v>
      </c>
      <c r="G379" s="849">
        <v>2764</v>
      </c>
      <c r="H379" s="849">
        <v>1</v>
      </c>
      <c r="I379" s="849">
        <v>2764</v>
      </c>
      <c r="J379" s="849">
        <v>1</v>
      </c>
      <c r="K379" s="849">
        <v>2769</v>
      </c>
      <c r="L379" s="849">
        <v>1.0018089725036179</v>
      </c>
      <c r="M379" s="849">
        <v>2769</v>
      </c>
      <c r="N379" s="849"/>
      <c r="O379" s="849"/>
      <c r="P379" s="837"/>
      <c r="Q379" s="850"/>
    </row>
    <row r="380" spans="1:17" ht="14.4" customHeight="1" x14ac:dyDescent="0.3">
      <c r="A380" s="831" t="s">
        <v>581</v>
      </c>
      <c r="B380" s="832" t="s">
        <v>3286</v>
      </c>
      <c r="C380" s="832" t="s">
        <v>3287</v>
      </c>
      <c r="D380" s="832" t="s">
        <v>4021</v>
      </c>
      <c r="E380" s="832" t="s">
        <v>4022</v>
      </c>
      <c r="F380" s="849">
        <v>0</v>
      </c>
      <c r="G380" s="849">
        <v>0</v>
      </c>
      <c r="H380" s="849"/>
      <c r="I380" s="849"/>
      <c r="J380" s="849">
        <v>0</v>
      </c>
      <c r="K380" s="849">
        <v>0</v>
      </c>
      <c r="L380" s="849"/>
      <c r="M380" s="849"/>
      <c r="N380" s="849">
        <v>0</v>
      </c>
      <c r="O380" s="849">
        <v>0</v>
      </c>
      <c r="P380" s="837"/>
      <c r="Q380" s="850"/>
    </row>
    <row r="381" spans="1:17" ht="14.4" customHeight="1" x14ac:dyDescent="0.3">
      <c r="A381" s="831" t="s">
        <v>581</v>
      </c>
      <c r="B381" s="832" t="s">
        <v>3286</v>
      </c>
      <c r="C381" s="832" t="s">
        <v>3287</v>
      </c>
      <c r="D381" s="832" t="s">
        <v>4023</v>
      </c>
      <c r="E381" s="832" t="s">
        <v>4024</v>
      </c>
      <c r="F381" s="849">
        <v>416</v>
      </c>
      <c r="G381" s="849">
        <v>0</v>
      </c>
      <c r="H381" s="849"/>
      <c r="I381" s="849">
        <v>0</v>
      </c>
      <c r="J381" s="849">
        <v>471</v>
      </c>
      <c r="K381" s="849">
        <v>0</v>
      </c>
      <c r="L381" s="849"/>
      <c r="M381" s="849">
        <v>0</v>
      </c>
      <c r="N381" s="849">
        <v>463</v>
      </c>
      <c r="O381" s="849">
        <v>0</v>
      </c>
      <c r="P381" s="837"/>
      <c r="Q381" s="850">
        <v>0</v>
      </c>
    </row>
    <row r="382" spans="1:17" ht="14.4" customHeight="1" x14ac:dyDescent="0.3">
      <c r="A382" s="831" t="s">
        <v>581</v>
      </c>
      <c r="B382" s="832" t="s">
        <v>3286</v>
      </c>
      <c r="C382" s="832" t="s">
        <v>3287</v>
      </c>
      <c r="D382" s="832" t="s">
        <v>4025</v>
      </c>
      <c r="E382" s="832" t="s">
        <v>4026</v>
      </c>
      <c r="F382" s="849">
        <v>8</v>
      </c>
      <c r="G382" s="849">
        <v>0</v>
      </c>
      <c r="H382" s="849"/>
      <c r="I382" s="849">
        <v>0</v>
      </c>
      <c r="J382" s="849">
        <v>7</v>
      </c>
      <c r="K382" s="849">
        <v>0</v>
      </c>
      <c r="L382" s="849"/>
      <c r="M382" s="849">
        <v>0</v>
      </c>
      <c r="N382" s="849">
        <v>15</v>
      </c>
      <c r="O382" s="849">
        <v>0</v>
      </c>
      <c r="P382" s="837"/>
      <c r="Q382" s="850">
        <v>0</v>
      </c>
    </row>
    <row r="383" spans="1:17" ht="14.4" customHeight="1" x14ac:dyDescent="0.3">
      <c r="A383" s="831" t="s">
        <v>581</v>
      </c>
      <c r="B383" s="832" t="s">
        <v>3286</v>
      </c>
      <c r="C383" s="832" t="s">
        <v>3287</v>
      </c>
      <c r="D383" s="832" t="s">
        <v>4027</v>
      </c>
      <c r="E383" s="832" t="s">
        <v>4028</v>
      </c>
      <c r="F383" s="849">
        <v>6</v>
      </c>
      <c r="G383" s="849">
        <v>0</v>
      </c>
      <c r="H383" s="849"/>
      <c r="I383" s="849">
        <v>0</v>
      </c>
      <c r="J383" s="849">
        <v>6</v>
      </c>
      <c r="K383" s="849">
        <v>0</v>
      </c>
      <c r="L383" s="849"/>
      <c r="M383" s="849">
        <v>0</v>
      </c>
      <c r="N383" s="849">
        <v>8</v>
      </c>
      <c r="O383" s="849">
        <v>0</v>
      </c>
      <c r="P383" s="837"/>
      <c r="Q383" s="850">
        <v>0</v>
      </c>
    </row>
    <row r="384" spans="1:17" ht="14.4" customHeight="1" x14ac:dyDescent="0.3">
      <c r="A384" s="831" t="s">
        <v>581</v>
      </c>
      <c r="B384" s="832" t="s">
        <v>3286</v>
      </c>
      <c r="C384" s="832" t="s">
        <v>3287</v>
      </c>
      <c r="D384" s="832" t="s">
        <v>4029</v>
      </c>
      <c r="E384" s="832" t="s">
        <v>4030</v>
      </c>
      <c r="F384" s="849">
        <v>79</v>
      </c>
      <c r="G384" s="849">
        <v>0</v>
      </c>
      <c r="H384" s="849"/>
      <c r="I384" s="849">
        <v>0</v>
      </c>
      <c r="J384" s="849">
        <v>58</v>
      </c>
      <c r="K384" s="849">
        <v>0</v>
      </c>
      <c r="L384" s="849"/>
      <c r="M384" s="849">
        <v>0</v>
      </c>
      <c r="N384" s="849">
        <v>25</v>
      </c>
      <c r="O384" s="849">
        <v>0</v>
      </c>
      <c r="P384" s="837"/>
      <c r="Q384" s="850">
        <v>0</v>
      </c>
    </row>
    <row r="385" spans="1:17" ht="14.4" customHeight="1" x14ac:dyDescent="0.3">
      <c r="A385" s="831" t="s">
        <v>581</v>
      </c>
      <c r="B385" s="832" t="s">
        <v>3286</v>
      </c>
      <c r="C385" s="832" t="s">
        <v>3287</v>
      </c>
      <c r="D385" s="832" t="s">
        <v>4031</v>
      </c>
      <c r="E385" s="832" t="s">
        <v>4032</v>
      </c>
      <c r="F385" s="849">
        <v>70</v>
      </c>
      <c r="G385" s="849">
        <v>0</v>
      </c>
      <c r="H385" s="849"/>
      <c r="I385" s="849">
        <v>0</v>
      </c>
      <c r="J385" s="849">
        <v>73</v>
      </c>
      <c r="K385" s="849">
        <v>0</v>
      </c>
      <c r="L385" s="849"/>
      <c r="M385" s="849">
        <v>0</v>
      </c>
      <c r="N385" s="849">
        <v>64</v>
      </c>
      <c r="O385" s="849">
        <v>0</v>
      </c>
      <c r="P385" s="837"/>
      <c r="Q385" s="850">
        <v>0</v>
      </c>
    </row>
    <row r="386" spans="1:17" ht="14.4" customHeight="1" x14ac:dyDescent="0.3">
      <c r="A386" s="831" t="s">
        <v>581</v>
      </c>
      <c r="B386" s="832" t="s">
        <v>3286</v>
      </c>
      <c r="C386" s="832" t="s">
        <v>3287</v>
      </c>
      <c r="D386" s="832" t="s">
        <v>4033</v>
      </c>
      <c r="E386" s="832" t="s">
        <v>4034</v>
      </c>
      <c r="F386" s="849">
        <v>15</v>
      </c>
      <c r="G386" s="849">
        <v>16890</v>
      </c>
      <c r="H386" s="849">
        <v>1</v>
      </c>
      <c r="I386" s="849">
        <v>1126</v>
      </c>
      <c r="J386" s="849">
        <v>11</v>
      </c>
      <c r="K386" s="849">
        <v>12419</v>
      </c>
      <c r="L386" s="849">
        <v>0.73528715216104201</v>
      </c>
      <c r="M386" s="849">
        <v>1129</v>
      </c>
      <c r="N386" s="849">
        <v>14</v>
      </c>
      <c r="O386" s="849">
        <v>15918</v>
      </c>
      <c r="P386" s="837">
        <v>0.94245115452930728</v>
      </c>
      <c r="Q386" s="850">
        <v>1137</v>
      </c>
    </row>
    <row r="387" spans="1:17" ht="14.4" customHeight="1" x14ac:dyDescent="0.3">
      <c r="A387" s="831" t="s">
        <v>581</v>
      </c>
      <c r="B387" s="832" t="s">
        <v>3286</v>
      </c>
      <c r="C387" s="832" t="s">
        <v>3287</v>
      </c>
      <c r="D387" s="832" t="s">
        <v>4035</v>
      </c>
      <c r="E387" s="832" t="s">
        <v>4036</v>
      </c>
      <c r="F387" s="849">
        <v>75</v>
      </c>
      <c r="G387" s="849">
        <v>434698</v>
      </c>
      <c r="H387" s="849">
        <v>1</v>
      </c>
      <c r="I387" s="849">
        <v>5795.9733333333334</v>
      </c>
      <c r="J387" s="849">
        <v>84</v>
      </c>
      <c r="K387" s="849">
        <v>487368</v>
      </c>
      <c r="L387" s="849">
        <v>1.1211645786270008</v>
      </c>
      <c r="M387" s="849">
        <v>5802</v>
      </c>
      <c r="N387" s="849">
        <v>94</v>
      </c>
      <c r="O387" s="849">
        <v>1960558</v>
      </c>
      <c r="P387" s="837">
        <v>4.5101610773456517</v>
      </c>
      <c r="Q387" s="850">
        <v>20857</v>
      </c>
    </row>
    <row r="388" spans="1:17" ht="14.4" customHeight="1" x14ac:dyDescent="0.3">
      <c r="A388" s="831" t="s">
        <v>581</v>
      </c>
      <c r="B388" s="832" t="s">
        <v>3286</v>
      </c>
      <c r="C388" s="832" t="s">
        <v>3287</v>
      </c>
      <c r="D388" s="832" t="s">
        <v>3294</v>
      </c>
      <c r="E388" s="832" t="s">
        <v>3295</v>
      </c>
      <c r="F388" s="849"/>
      <c r="G388" s="849"/>
      <c r="H388" s="849"/>
      <c r="I388" s="849"/>
      <c r="J388" s="849">
        <v>7</v>
      </c>
      <c r="K388" s="849">
        <v>602</v>
      </c>
      <c r="L388" s="849"/>
      <c r="M388" s="849">
        <v>86</v>
      </c>
      <c r="N388" s="849">
        <v>2</v>
      </c>
      <c r="O388" s="849">
        <v>174</v>
      </c>
      <c r="P388" s="837"/>
      <c r="Q388" s="850">
        <v>87</v>
      </c>
    </row>
    <row r="389" spans="1:17" ht="14.4" customHeight="1" x14ac:dyDescent="0.3">
      <c r="A389" s="831" t="s">
        <v>581</v>
      </c>
      <c r="B389" s="832" t="s">
        <v>3286</v>
      </c>
      <c r="C389" s="832" t="s">
        <v>3287</v>
      </c>
      <c r="D389" s="832" t="s">
        <v>4037</v>
      </c>
      <c r="E389" s="832" t="s">
        <v>4038</v>
      </c>
      <c r="F389" s="849">
        <v>1883</v>
      </c>
      <c r="G389" s="849">
        <v>2033822</v>
      </c>
      <c r="H389" s="849">
        <v>1</v>
      </c>
      <c r="I389" s="849">
        <v>1080.096654275093</v>
      </c>
      <c r="J389" s="849">
        <v>1860</v>
      </c>
      <c r="K389" s="849">
        <v>2027805</v>
      </c>
      <c r="L389" s="849">
        <v>0.9970415306747592</v>
      </c>
      <c r="M389" s="849">
        <v>1090.2177419354839</v>
      </c>
      <c r="N389" s="849">
        <v>1879</v>
      </c>
      <c r="O389" s="849">
        <v>2075297</v>
      </c>
      <c r="P389" s="837">
        <v>1.0203926400638796</v>
      </c>
      <c r="Q389" s="850">
        <v>1104.4688664183077</v>
      </c>
    </row>
    <row r="390" spans="1:17" ht="14.4" customHeight="1" x14ac:dyDescent="0.3">
      <c r="A390" s="831" t="s">
        <v>581</v>
      </c>
      <c r="B390" s="832" t="s">
        <v>3286</v>
      </c>
      <c r="C390" s="832" t="s">
        <v>3287</v>
      </c>
      <c r="D390" s="832" t="s">
        <v>4039</v>
      </c>
      <c r="E390" s="832" t="s">
        <v>4040</v>
      </c>
      <c r="F390" s="849">
        <v>3</v>
      </c>
      <c r="G390" s="849">
        <v>11076</v>
      </c>
      <c r="H390" s="849">
        <v>1</v>
      </c>
      <c r="I390" s="849">
        <v>3692</v>
      </c>
      <c r="J390" s="849">
        <v>4</v>
      </c>
      <c r="K390" s="849">
        <v>14792</v>
      </c>
      <c r="L390" s="849">
        <v>1.335500180570603</v>
      </c>
      <c r="M390" s="849">
        <v>3698</v>
      </c>
      <c r="N390" s="849">
        <v>3</v>
      </c>
      <c r="O390" s="849">
        <v>11157</v>
      </c>
      <c r="P390" s="837">
        <v>1.0073131094257854</v>
      </c>
      <c r="Q390" s="850">
        <v>3719</v>
      </c>
    </row>
    <row r="391" spans="1:17" ht="14.4" customHeight="1" x14ac:dyDescent="0.3">
      <c r="A391" s="831" t="s">
        <v>581</v>
      </c>
      <c r="B391" s="832" t="s">
        <v>3286</v>
      </c>
      <c r="C391" s="832" t="s">
        <v>3287</v>
      </c>
      <c r="D391" s="832" t="s">
        <v>4041</v>
      </c>
      <c r="E391" s="832" t="s">
        <v>4042</v>
      </c>
      <c r="F391" s="849">
        <v>2</v>
      </c>
      <c r="G391" s="849">
        <v>0</v>
      </c>
      <c r="H391" s="849"/>
      <c r="I391" s="849">
        <v>0</v>
      </c>
      <c r="J391" s="849">
        <v>2</v>
      </c>
      <c r="K391" s="849">
        <v>0</v>
      </c>
      <c r="L391" s="849"/>
      <c r="M391" s="849">
        <v>0</v>
      </c>
      <c r="N391" s="849">
        <v>5</v>
      </c>
      <c r="O391" s="849">
        <v>0</v>
      </c>
      <c r="P391" s="837"/>
      <c r="Q391" s="850">
        <v>0</v>
      </c>
    </row>
    <row r="392" spans="1:17" ht="14.4" customHeight="1" x14ac:dyDescent="0.3">
      <c r="A392" s="831" t="s">
        <v>581</v>
      </c>
      <c r="B392" s="832" t="s">
        <v>3286</v>
      </c>
      <c r="C392" s="832" t="s">
        <v>3287</v>
      </c>
      <c r="D392" s="832" t="s">
        <v>3360</v>
      </c>
      <c r="E392" s="832" t="s">
        <v>3361</v>
      </c>
      <c r="F392" s="849">
        <v>396</v>
      </c>
      <c r="G392" s="849">
        <v>147705</v>
      </c>
      <c r="H392" s="849">
        <v>1</v>
      </c>
      <c r="I392" s="849">
        <v>372.99242424242425</v>
      </c>
      <c r="J392" s="849">
        <v>408</v>
      </c>
      <c r="K392" s="849">
        <v>152590</v>
      </c>
      <c r="L392" s="849">
        <v>1.033072678650012</v>
      </c>
      <c r="M392" s="849">
        <v>373.99509803921569</v>
      </c>
      <c r="N392" s="849">
        <v>422</v>
      </c>
      <c r="O392" s="849">
        <v>158668</v>
      </c>
      <c r="P392" s="837">
        <v>1.0742222673572324</v>
      </c>
      <c r="Q392" s="850">
        <v>375.99052132701422</v>
      </c>
    </row>
    <row r="393" spans="1:17" ht="14.4" customHeight="1" x14ac:dyDescent="0.3">
      <c r="A393" s="831" t="s">
        <v>581</v>
      </c>
      <c r="B393" s="832" t="s">
        <v>3286</v>
      </c>
      <c r="C393" s="832" t="s">
        <v>3287</v>
      </c>
      <c r="D393" s="832" t="s">
        <v>3364</v>
      </c>
      <c r="E393" s="832" t="s">
        <v>3365</v>
      </c>
      <c r="F393" s="849"/>
      <c r="G393" s="849"/>
      <c r="H393" s="849"/>
      <c r="I393" s="849"/>
      <c r="J393" s="849">
        <v>1</v>
      </c>
      <c r="K393" s="849">
        <v>446</v>
      </c>
      <c r="L393" s="849"/>
      <c r="M393" s="849">
        <v>446</v>
      </c>
      <c r="N393" s="849"/>
      <c r="O393" s="849"/>
      <c r="P393" s="837"/>
      <c r="Q393" s="850"/>
    </row>
    <row r="394" spans="1:17" ht="14.4" customHeight="1" x14ac:dyDescent="0.3">
      <c r="A394" s="831" t="s">
        <v>581</v>
      </c>
      <c r="B394" s="832" t="s">
        <v>3286</v>
      </c>
      <c r="C394" s="832" t="s">
        <v>3287</v>
      </c>
      <c r="D394" s="832" t="s">
        <v>4043</v>
      </c>
      <c r="E394" s="832" t="s">
        <v>4044</v>
      </c>
      <c r="F394" s="849">
        <v>10</v>
      </c>
      <c r="G394" s="849">
        <v>41360</v>
      </c>
      <c r="H394" s="849">
        <v>1</v>
      </c>
      <c r="I394" s="849">
        <v>4136</v>
      </c>
      <c r="J394" s="849">
        <v>13</v>
      </c>
      <c r="K394" s="849">
        <v>53846</v>
      </c>
      <c r="L394" s="849">
        <v>1.3018858800773694</v>
      </c>
      <c r="M394" s="849">
        <v>4142</v>
      </c>
      <c r="N394" s="849">
        <v>13</v>
      </c>
      <c r="O394" s="849">
        <v>54132</v>
      </c>
      <c r="P394" s="837">
        <v>1.3088007736943907</v>
      </c>
      <c r="Q394" s="850">
        <v>4164</v>
      </c>
    </row>
    <row r="395" spans="1:17" ht="14.4" customHeight="1" x14ac:dyDescent="0.3">
      <c r="A395" s="831" t="s">
        <v>581</v>
      </c>
      <c r="B395" s="832" t="s">
        <v>3286</v>
      </c>
      <c r="C395" s="832" t="s">
        <v>3287</v>
      </c>
      <c r="D395" s="832" t="s">
        <v>3386</v>
      </c>
      <c r="E395" s="832" t="s">
        <v>3387</v>
      </c>
      <c r="F395" s="849"/>
      <c r="G395" s="849"/>
      <c r="H395" s="849"/>
      <c r="I395" s="849"/>
      <c r="J395" s="849">
        <v>1</v>
      </c>
      <c r="K395" s="849">
        <v>723</v>
      </c>
      <c r="L395" s="849"/>
      <c r="M395" s="849">
        <v>723</v>
      </c>
      <c r="N395" s="849">
        <v>1</v>
      </c>
      <c r="O395" s="849">
        <v>729</v>
      </c>
      <c r="P395" s="837"/>
      <c r="Q395" s="850">
        <v>729</v>
      </c>
    </row>
    <row r="396" spans="1:17" ht="14.4" customHeight="1" x14ac:dyDescent="0.3">
      <c r="A396" s="831" t="s">
        <v>581</v>
      </c>
      <c r="B396" s="832" t="s">
        <v>3286</v>
      </c>
      <c r="C396" s="832" t="s">
        <v>3287</v>
      </c>
      <c r="D396" s="832" t="s">
        <v>4045</v>
      </c>
      <c r="E396" s="832" t="s">
        <v>4046</v>
      </c>
      <c r="F396" s="849">
        <v>5</v>
      </c>
      <c r="G396" s="849">
        <v>23965</v>
      </c>
      <c r="H396" s="849">
        <v>1</v>
      </c>
      <c r="I396" s="849">
        <v>4793</v>
      </c>
      <c r="J396" s="849">
        <v>5</v>
      </c>
      <c r="K396" s="849">
        <v>23990</v>
      </c>
      <c r="L396" s="849">
        <v>1.0010431879824744</v>
      </c>
      <c r="M396" s="849">
        <v>4798</v>
      </c>
      <c r="N396" s="849">
        <v>6</v>
      </c>
      <c r="O396" s="849">
        <v>28878</v>
      </c>
      <c r="P396" s="837">
        <v>1.2050073023158774</v>
      </c>
      <c r="Q396" s="850">
        <v>4813</v>
      </c>
    </row>
    <row r="397" spans="1:17" ht="14.4" customHeight="1" x14ac:dyDescent="0.3">
      <c r="A397" s="831" t="s">
        <v>581</v>
      </c>
      <c r="B397" s="832" t="s">
        <v>3286</v>
      </c>
      <c r="C397" s="832" t="s">
        <v>3287</v>
      </c>
      <c r="D397" s="832" t="s">
        <v>4047</v>
      </c>
      <c r="E397" s="832" t="s">
        <v>4048</v>
      </c>
      <c r="F397" s="849">
        <v>49</v>
      </c>
      <c r="G397" s="849">
        <v>331387</v>
      </c>
      <c r="H397" s="849">
        <v>1</v>
      </c>
      <c r="I397" s="849">
        <v>6763</v>
      </c>
      <c r="J397" s="849">
        <v>42</v>
      </c>
      <c r="K397" s="849">
        <v>284424</v>
      </c>
      <c r="L397" s="849">
        <v>0.85828351745843978</v>
      </c>
      <c r="M397" s="849">
        <v>6772</v>
      </c>
      <c r="N397" s="849">
        <v>38</v>
      </c>
      <c r="O397" s="849">
        <v>258590</v>
      </c>
      <c r="P397" s="837">
        <v>0.78032632541409286</v>
      </c>
      <c r="Q397" s="850">
        <v>6805</v>
      </c>
    </row>
    <row r="398" spans="1:17" ht="14.4" customHeight="1" x14ac:dyDescent="0.3">
      <c r="A398" s="831" t="s">
        <v>581</v>
      </c>
      <c r="B398" s="832" t="s">
        <v>3286</v>
      </c>
      <c r="C398" s="832" t="s">
        <v>3287</v>
      </c>
      <c r="D398" s="832" t="s">
        <v>3433</v>
      </c>
      <c r="E398" s="832" t="s">
        <v>3434</v>
      </c>
      <c r="F398" s="849">
        <v>5</v>
      </c>
      <c r="G398" s="849">
        <v>4325</v>
      </c>
      <c r="H398" s="849">
        <v>1</v>
      </c>
      <c r="I398" s="849">
        <v>865</v>
      </c>
      <c r="J398" s="849">
        <v>7</v>
      </c>
      <c r="K398" s="849">
        <v>6056</v>
      </c>
      <c r="L398" s="849">
        <v>1.4002312138728323</v>
      </c>
      <c r="M398" s="849">
        <v>865.14285714285711</v>
      </c>
      <c r="N398" s="849"/>
      <c r="O398" s="849"/>
      <c r="P398" s="837"/>
      <c r="Q398" s="850"/>
    </row>
    <row r="399" spans="1:17" ht="14.4" customHeight="1" x14ac:dyDescent="0.3">
      <c r="A399" s="831" t="s">
        <v>581</v>
      </c>
      <c r="B399" s="832" t="s">
        <v>3286</v>
      </c>
      <c r="C399" s="832" t="s">
        <v>3287</v>
      </c>
      <c r="D399" s="832" t="s">
        <v>4049</v>
      </c>
      <c r="E399" s="832" t="s">
        <v>4050</v>
      </c>
      <c r="F399" s="849">
        <v>5</v>
      </c>
      <c r="G399" s="849">
        <v>600</v>
      </c>
      <c r="H399" s="849">
        <v>1</v>
      </c>
      <c r="I399" s="849">
        <v>120</v>
      </c>
      <c r="J399" s="849">
        <v>3</v>
      </c>
      <c r="K399" s="849">
        <v>363</v>
      </c>
      <c r="L399" s="849">
        <v>0.60499999999999998</v>
      </c>
      <c r="M399" s="849">
        <v>121</v>
      </c>
      <c r="N399" s="849">
        <v>2</v>
      </c>
      <c r="O399" s="849">
        <v>244</v>
      </c>
      <c r="P399" s="837">
        <v>0.40666666666666668</v>
      </c>
      <c r="Q399" s="850">
        <v>122</v>
      </c>
    </row>
    <row r="400" spans="1:17" ht="14.4" customHeight="1" x14ac:dyDescent="0.3">
      <c r="A400" s="831" t="s">
        <v>581</v>
      </c>
      <c r="B400" s="832" t="s">
        <v>3286</v>
      </c>
      <c r="C400" s="832" t="s">
        <v>3287</v>
      </c>
      <c r="D400" s="832" t="s">
        <v>4051</v>
      </c>
      <c r="E400" s="832" t="s">
        <v>4052</v>
      </c>
      <c r="F400" s="849"/>
      <c r="G400" s="849"/>
      <c r="H400" s="849"/>
      <c r="I400" s="849"/>
      <c r="J400" s="849">
        <v>1</v>
      </c>
      <c r="K400" s="849">
        <v>4499</v>
      </c>
      <c r="L400" s="849"/>
      <c r="M400" s="849">
        <v>4499</v>
      </c>
      <c r="N400" s="849">
        <v>1</v>
      </c>
      <c r="O400" s="849">
        <v>4526</v>
      </c>
      <c r="P400" s="837"/>
      <c r="Q400" s="850">
        <v>4526</v>
      </c>
    </row>
    <row r="401" spans="1:17" ht="14.4" customHeight="1" x14ac:dyDescent="0.3">
      <c r="A401" s="831" t="s">
        <v>581</v>
      </c>
      <c r="B401" s="832" t="s">
        <v>3286</v>
      </c>
      <c r="C401" s="832" t="s">
        <v>3287</v>
      </c>
      <c r="D401" s="832" t="s">
        <v>4053</v>
      </c>
      <c r="E401" s="832" t="s">
        <v>4054</v>
      </c>
      <c r="F401" s="849">
        <v>1</v>
      </c>
      <c r="G401" s="849">
        <v>3838</v>
      </c>
      <c r="H401" s="849">
        <v>1</v>
      </c>
      <c r="I401" s="849">
        <v>3838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581</v>
      </c>
      <c r="B402" s="832" t="s">
        <v>3286</v>
      </c>
      <c r="C402" s="832" t="s">
        <v>3287</v>
      </c>
      <c r="D402" s="832" t="s">
        <v>4055</v>
      </c>
      <c r="E402" s="832" t="s">
        <v>4056</v>
      </c>
      <c r="F402" s="849">
        <v>1</v>
      </c>
      <c r="G402" s="849">
        <v>117</v>
      </c>
      <c r="H402" s="849">
        <v>1</v>
      </c>
      <c r="I402" s="849">
        <v>117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581</v>
      </c>
      <c r="B403" s="832" t="s">
        <v>3286</v>
      </c>
      <c r="C403" s="832" t="s">
        <v>3287</v>
      </c>
      <c r="D403" s="832" t="s">
        <v>3374</v>
      </c>
      <c r="E403" s="832" t="s">
        <v>3375</v>
      </c>
      <c r="F403" s="849">
        <v>1</v>
      </c>
      <c r="G403" s="849">
        <v>319</v>
      </c>
      <c r="H403" s="849">
        <v>1</v>
      </c>
      <c r="I403" s="849">
        <v>319</v>
      </c>
      <c r="J403" s="849">
        <v>1</v>
      </c>
      <c r="K403" s="849">
        <v>353</v>
      </c>
      <c r="L403" s="849">
        <v>1.1065830721003134</v>
      </c>
      <c r="M403" s="849">
        <v>353</v>
      </c>
      <c r="N403" s="849">
        <v>5</v>
      </c>
      <c r="O403" s="849">
        <v>1775</v>
      </c>
      <c r="P403" s="837">
        <v>5.5642633228840124</v>
      </c>
      <c r="Q403" s="850">
        <v>355</v>
      </c>
    </row>
    <row r="404" spans="1:17" ht="14.4" customHeight="1" x14ac:dyDescent="0.3">
      <c r="A404" s="831" t="s">
        <v>581</v>
      </c>
      <c r="B404" s="832" t="s">
        <v>3286</v>
      </c>
      <c r="C404" s="832" t="s">
        <v>3287</v>
      </c>
      <c r="D404" s="832" t="s">
        <v>3303</v>
      </c>
      <c r="E404" s="832" t="s">
        <v>3304</v>
      </c>
      <c r="F404" s="849">
        <v>1</v>
      </c>
      <c r="G404" s="849">
        <v>500</v>
      </c>
      <c r="H404" s="849">
        <v>1</v>
      </c>
      <c r="I404" s="849">
        <v>500</v>
      </c>
      <c r="J404" s="849">
        <v>5</v>
      </c>
      <c r="K404" s="849">
        <v>2505</v>
      </c>
      <c r="L404" s="849">
        <v>5.01</v>
      </c>
      <c r="M404" s="849">
        <v>501</v>
      </c>
      <c r="N404" s="849">
        <v>3</v>
      </c>
      <c r="O404" s="849">
        <v>1518</v>
      </c>
      <c r="P404" s="837">
        <v>3.036</v>
      </c>
      <c r="Q404" s="850">
        <v>506</v>
      </c>
    </row>
    <row r="405" spans="1:17" ht="14.4" customHeight="1" x14ac:dyDescent="0.3">
      <c r="A405" s="831" t="s">
        <v>581</v>
      </c>
      <c r="B405" s="832" t="s">
        <v>3286</v>
      </c>
      <c r="C405" s="832" t="s">
        <v>3287</v>
      </c>
      <c r="D405" s="832" t="s">
        <v>4057</v>
      </c>
      <c r="E405" s="832" t="s">
        <v>4058</v>
      </c>
      <c r="F405" s="849">
        <v>3</v>
      </c>
      <c r="G405" s="849">
        <v>17133</v>
      </c>
      <c r="H405" s="849">
        <v>1</v>
      </c>
      <c r="I405" s="849">
        <v>5711</v>
      </c>
      <c r="J405" s="849"/>
      <c r="K405" s="849"/>
      <c r="L405" s="849"/>
      <c r="M405" s="849"/>
      <c r="N405" s="849">
        <v>1</v>
      </c>
      <c r="O405" s="849">
        <v>5774</v>
      </c>
      <c r="P405" s="837">
        <v>0.33701044767407928</v>
      </c>
      <c r="Q405" s="850">
        <v>5774</v>
      </c>
    </row>
    <row r="406" spans="1:17" ht="14.4" customHeight="1" x14ac:dyDescent="0.3">
      <c r="A406" s="831" t="s">
        <v>581</v>
      </c>
      <c r="B406" s="832" t="s">
        <v>3286</v>
      </c>
      <c r="C406" s="832" t="s">
        <v>3287</v>
      </c>
      <c r="D406" s="832" t="s">
        <v>4059</v>
      </c>
      <c r="E406" s="832" t="s">
        <v>4060</v>
      </c>
      <c r="F406" s="849"/>
      <c r="G406" s="849"/>
      <c r="H406" s="849"/>
      <c r="I406" s="849"/>
      <c r="J406" s="849">
        <v>1</v>
      </c>
      <c r="K406" s="849">
        <v>2554</v>
      </c>
      <c r="L406" s="849"/>
      <c r="M406" s="849">
        <v>2554</v>
      </c>
      <c r="N406" s="849"/>
      <c r="O406" s="849"/>
      <c r="P406" s="837"/>
      <c r="Q406" s="850"/>
    </row>
    <row r="407" spans="1:17" ht="14.4" customHeight="1" x14ac:dyDescent="0.3">
      <c r="A407" s="831" t="s">
        <v>581</v>
      </c>
      <c r="B407" s="832" t="s">
        <v>3286</v>
      </c>
      <c r="C407" s="832" t="s">
        <v>3287</v>
      </c>
      <c r="D407" s="832" t="s">
        <v>4061</v>
      </c>
      <c r="E407" s="832" t="s">
        <v>4062</v>
      </c>
      <c r="F407" s="849"/>
      <c r="G407" s="849"/>
      <c r="H407" s="849"/>
      <c r="I407" s="849"/>
      <c r="J407" s="849">
        <v>1</v>
      </c>
      <c r="K407" s="849">
        <v>4580</v>
      </c>
      <c r="L407" s="849"/>
      <c r="M407" s="849">
        <v>4580</v>
      </c>
      <c r="N407" s="849"/>
      <c r="O407" s="849"/>
      <c r="P407" s="837"/>
      <c r="Q407" s="850"/>
    </row>
    <row r="408" spans="1:17" ht="14.4" customHeight="1" x14ac:dyDescent="0.3">
      <c r="A408" s="831" t="s">
        <v>581</v>
      </c>
      <c r="B408" s="832" t="s">
        <v>3286</v>
      </c>
      <c r="C408" s="832" t="s">
        <v>3287</v>
      </c>
      <c r="D408" s="832" t="s">
        <v>3390</v>
      </c>
      <c r="E408" s="832" t="s">
        <v>3391</v>
      </c>
      <c r="F408" s="849"/>
      <c r="G408" s="849"/>
      <c r="H408" s="849"/>
      <c r="I408" s="849"/>
      <c r="J408" s="849">
        <v>7</v>
      </c>
      <c r="K408" s="849">
        <v>26033</v>
      </c>
      <c r="L408" s="849"/>
      <c r="M408" s="849">
        <v>3719</v>
      </c>
      <c r="N408" s="849">
        <v>1</v>
      </c>
      <c r="O408" s="849">
        <v>3740</v>
      </c>
      <c r="P408" s="837"/>
      <c r="Q408" s="850">
        <v>3740</v>
      </c>
    </row>
    <row r="409" spans="1:17" ht="14.4" customHeight="1" x14ac:dyDescent="0.3">
      <c r="A409" s="831" t="s">
        <v>581</v>
      </c>
      <c r="B409" s="832" t="s">
        <v>3286</v>
      </c>
      <c r="C409" s="832" t="s">
        <v>3287</v>
      </c>
      <c r="D409" s="832" t="s">
        <v>4063</v>
      </c>
      <c r="E409" s="832" t="s">
        <v>4064</v>
      </c>
      <c r="F409" s="849">
        <v>24</v>
      </c>
      <c r="G409" s="849">
        <v>0</v>
      </c>
      <c r="H409" s="849"/>
      <c r="I409" s="849">
        <v>0</v>
      </c>
      <c r="J409" s="849">
        <v>29</v>
      </c>
      <c r="K409" s="849">
        <v>0</v>
      </c>
      <c r="L409" s="849"/>
      <c r="M409" s="849">
        <v>0</v>
      </c>
      <c r="N409" s="849">
        <v>44</v>
      </c>
      <c r="O409" s="849">
        <v>0</v>
      </c>
      <c r="P409" s="837"/>
      <c r="Q409" s="850">
        <v>0</v>
      </c>
    </row>
    <row r="410" spans="1:17" ht="14.4" customHeight="1" x14ac:dyDescent="0.3">
      <c r="A410" s="831" t="s">
        <v>581</v>
      </c>
      <c r="B410" s="832" t="s">
        <v>3286</v>
      </c>
      <c r="C410" s="832" t="s">
        <v>3287</v>
      </c>
      <c r="D410" s="832" t="s">
        <v>4065</v>
      </c>
      <c r="E410" s="832" t="s">
        <v>4066</v>
      </c>
      <c r="F410" s="849">
        <v>1</v>
      </c>
      <c r="G410" s="849">
        <v>2933</v>
      </c>
      <c r="H410" s="849">
        <v>1</v>
      </c>
      <c r="I410" s="849">
        <v>2933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581</v>
      </c>
      <c r="B411" s="832" t="s">
        <v>3286</v>
      </c>
      <c r="C411" s="832" t="s">
        <v>3287</v>
      </c>
      <c r="D411" s="832" t="s">
        <v>3378</v>
      </c>
      <c r="E411" s="832" t="s">
        <v>3379</v>
      </c>
      <c r="F411" s="849">
        <v>4</v>
      </c>
      <c r="G411" s="849">
        <v>2444</v>
      </c>
      <c r="H411" s="849">
        <v>1</v>
      </c>
      <c r="I411" s="849">
        <v>611</v>
      </c>
      <c r="J411" s="849"/>
      <c r="K411" s="849"/>
      <c r="L411" s="849"/>
      <c r="M411" s="849"/>
      <c r="N411" s="849">
        <v>2</v>
      </c>
      <c r="O411" s="849">
        <v>1504</v>
      </c>
      <c r="P411" s="837">
        <v>0.61538461538461542</v>
      </c>
      <c r="Q411" s="850">
        <v>752</v>
      </c>
    </row>
    <row r="412" spans="1:17" ht="14.4" customHeight="1" x14ac:dyDescent="0.3">
      <c r="A412" s="831" t="s">
        <v>581</v>
      </c>
      <c r="B412" s="832" t="s">
        <v>3286</v>
      </c>
      <c r="C412" s="832" t="s">
        <v>3287</v>
      </c>
      <c r="D412" s="832" t="s">
        <v>4067</v>
      </c>
      <c r="E412" s="832" t="s">
        <v>4068</v>
      </c>
      <c r="F412" s="849">
        <v>20</v>
      </c>
      <c r="G412" s="849">
        <v>14280</v>
      </c>
      <c r="H412" s="849">
        <v>1</v>
      </c>
      <c r="I412" s="849">
        <v>714</v>
      </c>
      <c r="J412" s="849">
        <v>28</v>
      </c>
      <c r="K412" s="849">
        <v>20048</v>
      </c>
      <c r="L412" s="849">
        <v>1.4039215686274509</v>
      </c>
      <c r="M412" s="849">
        <v>716</v>
      </c>
      <c r="N412" s="849">
        <v>29</v>
      </c>
      <c r="O412" s="849">
        <v>21025</v>
      </c>
      <c r="P412" s="837">
        <v>1.4723389355742298</v>
      </c>
      <c r="Q412" s="850">
        <v>725</v>
      </c>
    </row>
    <row r="413" spans="1:17" ht="14.4" customHeight="1" x14ac:dyDescent="0.3">
      <c r="A413" s="831" t="s">
        <v>581</v>
      </c>
      <c r="B413" s="832" t="s">
        <v>3286</v>
      </c>
      <c r="C413" s="832" t="s">
        <v>3287</v>
      </c>
      <c r="D413" s="832" t="s">
        <v>3392</v>
      </c>
      <c r="E413" s="832" t="s">
        <v>3393</v>
      </c>
      <c r="F413" s="849">
        <v>1</v>
      </c>
      <c r="G413" s="849">
        <v>504</v>
      </c>
      <c r="H413" s="849">
        <v>1</v>
      </c>
      <c r="I413" s="849">
        <v>504</v>
      </c>
      <c r="J413" s="849"/>
      <c r="K413" s="849"/>
      <c r="L413" s="849"/>
      <c r="M413" s="849"/>
      <c r="N413" s="849">
        <v>2</v>
      </c>
      <c r="O413" s="849">
        <v>1020</v>
      </c>
      <c r="P413" s="837">
        <v>2.0238095238095237</v>
      </c>
      <c r="Q413" s="850">
        <v>510</v>
      </c>
    </row>
    <row r="414" spans="1:17" ht="14.4" customHeight="1" x14ac:dyDescent="0.3">
      <c r="A414" s="831" t="s">
        <v>581</v>
      </c>
      <c r="B414" s="832" t="s">
        <v>3286</v>
      </c>
      <c r="C414" s="832" t="s">
        <v>3287</v>
      </c>
      <c r="D414" s="832" t="s">
        <v>4069</v>
      </c>
      <c r="E414" s="832" t="s">
        <v>4070</v>
      </c>
      <c r="F414" s="849"/>
      <c r="G414" s="849"/>
      <c r="H414" s="849"/>
      <c r="I414" s="849"/>
      <c r="J414" s="849"/>
      <c r="K414" s="849"/>
      <c r="L414" s="849"/>
      <c r="M414" s="849"/>
      <c r="N414" s="849">
        <v>2</v>
      </c>
      <c r="O414" s="849">
        <v>4606</v>
      </c>
      <c r="P414" s="837"/>
      <c r="Q414" s="850">
        <v>2303</v>
      </c>
    </row>
    <row r="415" spans="1:17" ht="14.4" customHeight="1" x14ac:dyDescent="0.3">
      <c r="A415" s="831" t="s">
        <v>581</v>
      </c>
      <c r="B415" s="832" t="s">
        <v>3286</v>
      </c>
      <c r="C415" s="832" t="s">
        <v>3287</v>
      </c>
      <c r="D415" s="832" t="s">
        <v>4071</v>
      </c>
      <c r="E415" s="832" t="s">
        <v>4072</v>
      </c>
      <c r="F415" s="849"/>
      <c r="G415" s="849"/>
      <c r="H415" s="849"/>
      <c r="I415" s="849"/>
      <c r="J415" s="849">
        <v>1</v>
      </c>
      <c r="K415" s="849">
        <v>500</v>
      </c>
      <c r="L415" s="849"/>
      <c r="M415" s="849">
        <v>500</v>
      </c>
      <c r="N415" s="849"/>
      <c r="O415" s="849"/>
      <c r="P415" s="837"/>
      <c r="Q415" s="850"/>
    </row>
    <row r="416" spans="1:17" ht="14.4" customHeight="1" x14ac:dyDescent="0.3">
      <c r="A416" s="831" t="s">
        <v>581</v>
      </c>
      <c r="B416" s="832" t="s">
        <v>3286</v>
      </c>
      <c r="C416" s="832" t="s">
        <v>3287</v>
      </c>
      <c r="D416" s="832" t="s">
        <v>4073</v>
      </c>
      <c r="E416" s="832" t="s">
        <v>4074</v>
      </c>
      <c r="F416" s="849"/>
      <c r="G416" s="849"/>
      <c r="H416" s="849"/>
      <c r="I416" s="849"/>
      <c r="J416" s="849"/>
      <c r="K416" s="849"/>
      <c r="L416" s="849"/>
      <c r="M416" s="849"/>
      <c r="N416" s="849">
        <v>3</v>
      </c>
      <c r="O416" s="849">
        <v>5274</v>
      </c>
      <c r="P416" s="837"/>
      <c r="Q416" s="850">
        <v>1758</v>
      </c>
    </row>
    <row r="417" spans="1:17" ht="14.4" customHeight="1" x14ac:dyDescent="0.3">
      <c r="A417" s="831" t="s">
        <v>581</v>
      </c>
      <c r="B417" s="832" t="s">
        <v>3286</v>
      </c>
      <c r="C417" s="832" t="s">
        <v>3287</v>
      </c>
      <c r="D417" s="832" t="s">
        <v>4075</v>
      </c>
      <c r="E417" s="832" t="s">
        <v>4076</v>
      </c>
      <c r="F417" s="849">
        <v>2</v>
      </c>
      <c r="G417" s="849">
        <v>3094</v>
      </c>
      <c r="H417" s="849">
        <v>1</v>
      </c>
      <c r="I417" s="849">
        <v>1547</v>
      </c>
      <c r="J417" s="849">
        <v>2</v>
      </c>
      <c r="K417" s="849">
        <v>3098</v>
      </c>
      <c r="L417" s="849">
        <v>1.0012928248222366</v>
      </c>
      <c r="M417" s="849">
        <v>1549</v>
      </c>
      <c r="N417" s="849"/>
      <c r="O417" s="849"/>
      <c r="P417" s="837"/>
      <c r="Q417" s="850"/>
    </row>
    <row r="418" spans="1:17" ht="14.4" customHeight="1" x14ac:dyDescent="0.3">
      <c r="A418" s="831" t="s">
        <v>581</v>
      </c>
      <c r="B418" s="832" t="s">
        <v>3286</v>
      </c>
      <c r="C418" s="832" t="s">
        <v>3287</v>
      </c>
      <c r="D418" s="832" t="s">
        <v>4077</v>
      </c>
      <c r="E418" s="832" t="s">
        <v>4078</v>
      </c>
      <c r="F418" s="849">
        <v>1</v>
      </c>
      <c r="G418" s="849">
        <v>830</v>
      </c>
      <c r="H418" s="849">
        <v>1</v>
      </c>
      <c r="I418" s="849">
        <v>830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581</v>
      </c>
      <c r="B419" s="832" t="s">
        <v>3286</v>
      </c>
      <c r="C419" s="832" t="s">
        <v>3287</v>
      </c>
      <c r="D419" s="832" t="s">
        <v>4079</v>
      </c>
      <c r="E419" s="832" t="s">
        <v>4080</v>
      </c>
      <c r="F419" s="849">
        <v>2</v>
      </c>
      <c r="G419" s="849">
        <v>8158</v>
      </c>
      <c r="H419" s="849">
        <v>1</v>
      </c>
      <c r="I419" s="849">
        <v>4079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581</v>
      </c>
      <c r="B420" s="832" t="s">
        <v>3286</v>
      </c>
      <c r="C420" s="832" t="s">
        <v>3287</v>
      </c>
      <c r="D420" s="832" t="s">
        <v>4081</v>
      </c>
      <c r="E420" s="832" t="s">
        <v>4082</v>
      </c>
      <c r="F420" s="849">
        <v>1</v>
      </c>
      <c r="G420" s="849">
        <v>1493</v>
      </c>
      <c r="H420" s="849">
        <v>1</v>
      </c>
      <c r="I420" s="849">
        <v>1493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581</v>
      </c>
      <c r="B421" s="832" t="s">
        <v>3286</v>
      </c>
      <c r="C421" s="832" t="s">
        <v>3287</v>
      </c>
      <c r="D421" s="832" t="s">
        <v>4083</v>
      </c>
      <c r="E421" s="832" t="s">
        <v>4084</v>
      </c>
      <c r="F421" s="849">
        <v>1</v>
      </c>
      <c r="G421" s="849">
        <v>2387</v>
      </c>
      <c r="H421" s="849">
        <v>1</v>
      </c>
      <c r="I421" s="849">
        <v>2387</v>
      </c>
      <c r="J421" s="849">
        <v>3</v>
      </c>
      <c r="K421" s="849">
        <v>7176</v>
      </c>
      <c r="L421" s="849">
        <v>3.0062840385421032</v>
      </c>
      <c r="M421" s="849">
        <v>2392</v>
      </c>
      <c r="N421" s="849">
        <v>1</v>
      </c>
      <c r="O421" s="849">
        <v>2409</v>
      </c>
      <c r="P421" s="837">
        <v>1.0092165898617511</v>
      </c>
      <c r="Q421" s="850">
        <v>2409</v>
      </c>
    </row>
    <row r="422" spans="1:17" ht="14.4" customHeight="1" x14ac:dyDescent="0.3">
      <c r="A422" s="831" t="s">
        <v>581</v>
      </c>
      <c r="B422" s="832" t="s">
        <v>3286</v>
      </c>
      <c r="C422" s="832" t="s">
        <v>3287</v>
      </c>
      <c r="D422" s="832" t="s">
        <v>4085</v>
      </c>
      <c r="E422" s="832" t="s">
        <v>4086</v>
      </c>
      <c r="F422" s="849">
        <v>2</v>
      </c>
      <c r="G422" s="849">
        <v>2478</v>
      </c>
      <c r="H422" s="849">
        <v>1</v>
      </c>
      <c r="I422" s="849">
        <v>1239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581</v>
      </c>
      <c r="B423" s="832" t="s">
        <v>3286</v>
      </c>
      <c r="C423" s="832" t="s">
        <v>3287</v>
      </c>
      <c r="D423" s="832" t="s">
        <v>4087</v>
      </c>
      <c r="E423" s="832" t="s">
        <v>4088</v>
      </c>
      <c r="F423" s="849"/>
      <c r="G423" s="849"/>
      <c r="H423" s="849"/>
      <c r="I423" s="849"/>
      <c r="J423" s="849">
        <v>4</v>
      </c>
      <c r="K423" s="849">
        <v>10496</v>
      </c>
      <c r="L423" s="849"/>
      <c r="M423" s="849">
        <v>2624</v>
      </c>
      <c r="N423" s="849">
        <v>1</v>
      </c>
      <c r="O423" s="849">
        <v>2636</v>
      </c>
      <c r="P423" s="837"/>
      <c r="Q423" s="850">
        <v>2636</v>
      </c>
    </row>
    <row r="424" spans="1:17" ht="14.4" customHeight="1" x14ac:dyDescent="0.3">
      <c r="A424" s="831" t="s">
        <v>581</v>
      </c>
      <c r="B424" s="832" t="s">
        <v>3286</v>
      </c>
      <c r="C424" s="832" t="s">
        <v>3287</v>
      </c>
      <c r="D424" s="832" t="s">
        <v>4089</v>
      </c>
      <c r="E424" s="832" t="s">
        <v>4090</v>
      </c>
      <c r="F424" s="849"/>
      <c r="G424" s="849"/>
      <c r="H424" s="849"/>
      <c r="I424" s="849"/>
      <c r="J424" s="849"/>
      <c r="K424" s="849"/>
      <c r="L424" s="849"/>
      <c r="M424" s="849"/>
      <c r="N424" s="849">
        <v>1</v>
      </c>
      <c r="O424" s="849">
        <v>5253</v>
      </c>
      <c r="P424" s="837"/>
      <c r="Q424" s="850">
        <v>5253</v>
      </c>
    </row>
    <row r="425" spans="1:17" ht="14.4" customHeight="1" x14ac:dyDescent="0.3">
      <c r="A425" s="831" t="s">
        <v>581</v>
      </c>
      <c r="B425" s="832" t="s">
        <v>3286</v>
      </c>
      <c r="C425" s="832" t="s">
        <v>3287</v>
      </c>
      <c r="D425" s="832" t="s">
        <v>4091</v>
      </c>
      <c r="E425" s="832" t="s">
        <v>4092</v>
      </c>
      <c r="F425" s="849">
        <v>3</v>
      </c>
      <c r="G425" s="849">
        <v>7164</v>
      </c>
      <c r="H425" s="849">
        <v>1</v>
      </c>
      <c r="I425" s="849">
        <v>2388</v>
      </c>
      <c r="J425" s="849"/>
      <c r="K425" s="849"/>
      <c r="L425" s="849"/>
      <c r="M425" s="849"/>
      <c r="N425" s="849">
        <v>1</v>
      </c>
      <c r="O425" s="849">
        <v>2408</v>
      </c>
      <c r="P425" s="837">
        <v>0.3361250697934115</v>
      </c>
      <c r="Q425" s="850">
        <v>2408</v>
      </c>
    </row>
    <row r="426" spans="1:17" ht="14.4" customHeight="1" x14ac:dyDescent="0.3">
      <c r="A426" s="831" t="s">
        <v>581</v>
      </c>
      <c r="B426" s="832" t="s">
        <v>3286</v>
      </c>
      <c r="C426" s="832" t="s">
        <v>3287</v>
      </c>
      <c r="D426" s="832" t="s">
        <v>4093</v>
      </c>
      <c r="E426" s="832" t="s">
        <v>4094</v>
      </c>
      <c r="F426" s="849"/>
      <c r="G426" s="849"/>
      <c r="H426" s="849"/>
      <c r="I426" s="849"/>
      <c r="J426" s="849"/>
      <c r="K426" s="849"/>
      <c r="L426" s="849"/>
      <c r="M426" s="849"/>
      <c r="N426" s="849">
        <v>2</v>
      </c>
      <c r="O426" s="849">
        <v>1698</v>
      </c>
      <c r="P426" s="837"/>
      <c r="Q426" s="850">
        <v>849</v>
      </c>
    </row>
    <row r="427" spans="1:17" ht="14.4" customHeight="1" x14ac:dyDescent="0.3">
      <c r="A427" s="831" t="s">
        <v>581</v>
      </c>
      <c r="B427" s="832" t="s">
        <v>3286</v>
      </c>
      <c r="C427" s="832" t="s">
        <v>3287</v>
      </c>
      <c r="D427" s="832" t="s">
        <v>4095</v>
      </c>
      <c r="E427" s="832" t="s">
        <v>4096</v>
      </c>
      <c r="F427" s="849">
        <v>7</v>
      </c>
      <c r="G427" s="849">
        <v>105742</v>
      </c>
      <c r="H427" s="849">
        <v>1</v>
      </c>
      <c r="I427" s="849">
        <v>15106</v>
      </c>
      <c r="J427" s="849">
        <v>6</v>
      </c>
      <c r="K427" s="849">
        <v>90726</v>
      </c>
      <c r="L427" s="849">
        <v>0.85799398536059468</v>
      </c>
      <c r="M427" s="849">
        <v>15121</v>
      </c>
      <c r="N427" s="849">
        <v>9</v>
      </c>
      <c r="O427" s="849">
        <v>136521</v>
      </c>
      <c r="P427" s="837">
        <v>1.2910763934860321</v>
      </c>
      <c r="Q427" s="850">
        <v>15169</v>
      </c>
    </row>
    <row r="428" spans="1:17" ht="14.4" customHeight="1" x14ac:dyDescent="0.3">
      <c r="A428" s="831" t="s">
        <v>581</v>
      </c>
      <c r="B428" s="832" t="s">
        <v>3286</v>
      </c>
      <c r="C428" s="832" t="s">
        <v>3287</v>
      </c>
      <c r="D428" s="832" t="s">
        <v>3394</v>
      </c>
      <c r="E428" s="832" t="s">
        <v>3395</v>
      </c>
      <c r="F428" s="849">
        <v>70</v>
      </c>
      <c r="G428" s="849">
        <v>0</v>
      </c>
      <c r="H428" s="849"/>
      <c r="I428" s="849">
        <v>0</v>
      </c>
      <c r="J428" s="849">
        <v>85</v>
      </c>
      <c r="K428" s="849">
        <v>0</v>
      </c>
      <c r="L428" s="849"/>
      <c r="M428" s="849">
        <v>0</v>
      </c>
      <c r="N428" s="849">
        <v>71</v>
      </c>
      <c r="O428" s="849">
        <v>0</v>
      </c>
      <c r="P428" s="837"/>
      <c r="Q428" s="850">
        <v>0</v>
      </c>
    </row>
    <row r="429" spans="1:17" ht="14.4" customHeight="1" x14ac:dyDescent="0.3">
      <c r="A429" s="831" t="s">
        <v>581</v>
      </c>
      <c r="B429" s="832" t="s">
        <v>3286</v>
      </c>
      <c r="C429" s="832" t="s">
        <v>3287</v>
      </c>
      <c r="D429" s="832" t="s">
        <v>4097</v>
      </c>
      <c r="E429" s="832" t="s">
        <v>4098</v>
      </c>
      <c r="F429" s="849"/>
      <c r="G429" s="849"/>
      <c r="H429" s="849"/>
      <c r="I429" s="849"/>
      <c r="J429" s="849">
        <v>1</v>
      </c>
      <c r="K429" s="849">
        <v>3620</v>
      </c>
      <c r="L429" s="849"/>
      <c r="M429" s="849">
        <v>3620</v>
      </c>
      <c r="N429" s="849"/>
      <c r="O429" s="849"/>
      <c r="P429" s="837"/>
      <c r="Q429" s="850"/>
    </row>
    <row r="430" spans="1:17" ht="14.4" customHeight="1" x14ac:dyDescent="0.3">
      <c r="A430" s="831" t="s">
        <v>581</v>
      </c>
      <c r="B430" s="832" t="s">
        <v>3286</v>
      </c>
      <c r="C430" s="832" t="s">
        <v>3287</v>
      </c>
      <c r="D430" s="832" t="s">
        <v>4099</v>
      </c>
      <c r="E430" s="832" t="s">
        <v>3962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600</v>
      </c>
      <c r="P430" s="837"/>
      <c r="Q430" s="850">
        <v>600</v>
      </c>
    </row>
    <row r="431" spans="1:17" ht="14.4" customHeight="1" x14ac:dyDescent="0.3">
      <c r="A431" s="831" t="s">
        <v>581</v>
      </c>
      <c r="B431" s="832" t="s">
        <v>3286</v>
      </c>
      <c r="C431" s="832" t="s">
        <v>3287</v>
      </c>
      <c r="D431" s="832" t="s">
        <v>4100</v>
      </c>
      <c r="E431" s="832" t="s">
        <v>4101</v>
      </c>
      <c r="F431" s="849"/>
      <c r="G431" s="849"/>
      <c r="H431" s="849"/>
      <c r="I431" s="849"/>
      <c r="J431" s="849">
        <v>1</v>
      </c>
      <c r="K431" s="849">
        <v>2673</v>
      </c>
      <c r="L431" s="849"/>
      <c r="M431" s="849">
        <v>2673</v>
      </c>
      <c r="N431" s="849"/>
      <c r="O431" s="849"/>
      <c r="P431" s="837"/>
      <c r="Q431" s="850"/>
    </row>
    <row r="432" spans="1:17" ht="14.4" customHeight="1" x14ac:dyDescent="0.3">
      <c r="A432" s="831" t="s">
        <v>581</v>
      </c>
      <c r="B432" s="832" t="s">
        <v>3286</v>
      </c>
      <c r="C432" s="832" t="s">
        <v>3287</v>
      </c>
      <c r="D432" s="832" t="s">
        <v>4102</v>
      </c>
      <c r="E432" s="832" t="s">
        <v>4103</v>
      </c>
      <c r="F432" s="849">
        <v>1</v>
      </c>
      <c r="G432" s="849">
        <v>2587</v>
      </c>
      <c r="H432" s="849">
        <v>1</v>
      </c>
      <c r="I432" s="849">
        <v>2587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581</v>
      </c>
      <c r="B433" s="832" t="s">
        <v>3286</v>
      </c>
      <c r="C433" s="832" t="s">
        <v>3287</v>
      </c>
      <c r="D433" s="832" t="s">
        <v>4104</v>
      </c>
      <c r="E433" s="832" t="s">
        <v>4105</v>
      </c>
      <c r="F433" s="849">
        <v>1</v>
      </c>
      <c r="G433" s="849">
        <v>3711</v>
      </c>
      <c r="H433" s="849">
        <v>1</v>
      </c>
      <c r="I433" s="849">
        <v>3711</v>
      </c>
      <c r="J433" s="849">
        <v>1</v>
      </c>
      <c r="K433" s="849">
        <v>3716</v>
      </c>
      <c r="L433" s="849">
        <v>1.0013473457289139</v>
      </c>
      <c r="M433" s="849">
        <v>3716</v>
      </c>
      <c r="N433" s="849">
        <v>1</v>
      </c>
      <c r="O433" s="849">
        <v>3731</v>
      </c>
      <c r="P433" s="837">
        <v>1.0053893829156562</v>
      </c>
      <c r="Q433" s="850">
        <v>3731</v>
      </c>
    </row>
    <row r="434" spans="1:17" ht="14.4" customHeight="1" x14ac:dyDescent="0.3">
      <c r="A434" s="831" t="s">
        <v>581</v>
      </c>
      <c r="B434" s="832" t="s">
        <v>3286</v>
      </c>
      <c r="C434" s="832" t="s">
        <v>3287</v>
      </c>
      <c r="D434" s="832" t="s">
        <v>4106</v>
      </c>
      <c r="E434" s="832" t="s">
        <v>4107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3141</v>
      </c>
      <c r="P434" s="837"/>
      <c r="Q434" s="850">
        <v>3141</v>
      </c>
    </row>
    <row r="435" spans="1:17" ht="14.4" customHeight="1" x14ac:dyDescent="0.3">
      <c r="A435" s="831" t="s">
        <v>581</v>
      </c>
      <c r="B435" s="832" t="s">
        <v>3286</v>
      </c>
      <c r="C435" s="832" t="s">
        <v>3287</v>
      </c>
      <c r="D435" s="832" t="s">
        <v>4108</v>
      </c>
      <c r="E435" s="832" t="s">
        <v>4109</v>
      </c>
      <c r="F435" s="849"/>
      <c r="G435" s="849"/>
      <c r="H435" s="849"/>
      <c r="I435" s="849"/>
      <c r="J435" s="849">
        <v>1</v>
      </c>
      <c r="K435" s="849">
        <v>1698</v>
      </c>
      <c r="L435" s="849"/>
      <c r="M435" s="849">
        <v>1698</v>
      </c>
      <c r="N435" s="849"/>
      <c r="O435" s="849"/>
      <c r="P435" s="837"/>
      <c r="Q435" s="850"/>
    </row>
    <row r="436" spans="1:17" ht="14.4" customHeight="1" x14ac:dyDescent="0.3">
      <c r="A436" s="831" t="s">
        <v>581</v>
      </c>
      <c r="B436" s="832" t="s">
        <v>3286</v>
      </c>
      <c r="C436" s="832" t="s">
        <v>3287</v>
      </c>
      <c r="D436" s="832" t="s">
        <v>4110</v>
      </c>
      <c r="E436" s="832" t="s">
        <v>4111</v>
      </c>
      <c r="F436" s="849">
        <v>1</v>
      </c>
      <c r="G436" s="849">
        <v>4567</v>
      </c>
      <c r="H436" s="849">
        <v>1</v>
      </c>
      <c r="I436" s="849">
        <v>4567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581</v>
      </c>
      <c r="B437" s="832" t="s">
        <v>3286</v>
      </c>
      <c r="C437" s="832" t="s">
        <v>3287</v>
      </c>
      <c r="D437" s="832" t="s">
        <v>4112</v>
      </c>
      <c r="E437" s="832" t="s">
        <v>4113</v>
      </c>
      <c r="F437" s="849">
        <v>1</v>
      </c>
      <c r="G437" s="849">
        <v>3987</v>
      </c>
      <c r="H437" s="849">
        <v>1</v>
      </c>
      <c r="I437" s="849">
        <v>3987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581</v>
      </c>
      <c r="B438" s="832" t="s">
        <v>3286</v>
      </c>
      <c r="C438" s="832" t="s">
        <v>3287</v>
      </c>
      <c r="D438" s="832" t="s">
        <v>4114</v>
      </c>
      <c r="E438" s="832" t="s">
        <v>4115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3723</v>
      </c>
      <c r="P438" s="837"/>
      <c r="Q438" s="850">
        <v>3723</v>
      </c>
    </row>
    <row r="439" spans="1:17" ht="14.4" customHeight="1" x14ac:dyDescent="0.3">
      <c r="A439" s="831" t="s">
        <v>581</v>
      </c>
      <c r="B439" s="832" t="s">
        <v>3286</v>
      </c>
      <c r="C439" s="832" t="s">
        <v>3287</v>
      </c>
      <c r="D439" s="832" t="s">
        <v>4116</v>
      </c>
      <c r="E439" s="832" t="s">
        <v>4117</v>
      </c>
      <c r="F439" s="849">
        <v>0</v>
      </c>
      <c r="G439" s="849">
        <v>0</v>
      </c>
      <c r="H439" s="849"/>
      <c r="I439" s="849"/>
      <c r="J439" s="849">
        <v>1</v>
      </c>
      <c r="K439" s="849">
        <v>1870</v>
      </c>
      <c r="L439" s="849"/>
      <c r="M439" s="849">
        <v>1870</v>
      </c>
      <c r="N439" s="849">
        <v>1</v>
      </c>
      <c r="O439" s="849">
        <v>1886</v>
      </c>
      <c r="P439" s="837"/>
      <c r="Q439" s="850">
        <v>1886</v>
      </c>
    </row>
    <row r="440" spans="1:17" ht="14.4" customHeight="1" x14ac:dyDescent="0.3">
      <c r="A440" s="831" t="s">
        <v>581</v>
      </c>
      <c r="B440" s="832" t="s">
        <v>3286</v>
      </c>
      <c r="C440" s="832" t="s">
        <v>3287</v>
      </c>
      <c r="D440" s="832" t="s">
        <v>4118</v>
      </c>
      <c r="E440" s="832" t="s">
        <v>4119</v>
      </c>
      <c r="F440" s="849">
        <v>2</v>
      </c>
      <c r="G440" s="849">
        <v>2968</v>
      </c>
      <c r="H440" s="849">
        <v>1</v>
      </c>
      <c r="I440" s="849">
        <v>1484</v>
      </c>
      <c r="J440" s="849">
        <v>6</v>
      </c>
      <c r="K440" s="849">
        <v>8922</v>
      </c>
      <c r="L440" s="849">
        <v>3.0060646900269541</v>
      </c>
      <c r="M440" s="849">
        <v>1487</v>
      </c>
      <c r="N440" s="849">
        <v>6</v>
      </c>
      <c r="O440" s="849">
        <v>8970</v>
      </c>
      <c r="P440" s="837">
        <v>3.0222371967654986</v>
      </c>
      <c r="Q440" s="850">
        <v>1495</v>
      </c>
    </row>
    <row r="441" spans="1:17" ht="14.4" customHeight="1" x14ac:dyDescent="0.3">
      <c r="A441" s="831" t="s">
        <v>581</v>
      </c>
      <c r="B441" s="832" t="s">
        <v>3286</v>
      </c>
      <c r="C441" s="832" t="s">
        <v>3287</v>
      </c>
      <c r="D441" s="832" t="s">
        <v>4120</v>
      </c>
      <c r="E441" s="832" t="s">
        <v>4121</v>
      </c>
      <c r="F441" s="849">
        <v>3</v>
      </c>
      <c r="G441" s="849">
        <v>12498</v>
      </c>
      <c r="H441" s="849">
        <v>1</v>
      </c>
      <c r="I441" s="849">
        <v>4166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581</v>
      </c>
      <c r="B442" s="832" t="s">
        <v>3286</v>
      </c>
      <c r="C442" s="832" t="s">
        <v>3287</v>
      </c>
      <c r="D442" s="832" t="s">
        <v>4122</v>
      </c>
      <c r="E442" s="832" t="s">
        <v>4123</v>
      </c>
      <c r="F442" s="849"/>
      <c r="G442" s="849"/>
      <c r="H442" s="849"/>
      <c r="I442" s="849"/>
      <c r="J442" s="849">
        <v>1</v>
      </c>
      <c r="K442" s="849">
        <v>1158</v>
      </c>
      <c r="L442" s="849"/>
      <c r="M442" s="849">
        <v>1158</v>
      </c>
      <c r="N442" s="849"/>
      <c r="O442" s="849"/>
      <c r="P442" s="837"/>
      <c r="Q442" s="850"/>
    </row>
    <row r="443" spans="1:17" ht="14.4" customHeight="1" x14ac:dyDescent="0.3">
      <c r="A443" s="831" t="s">
        <v>581</v>
      </c>
      <c r="B443" s="832" t="s">
        <v>3286</v>
      </c>
      <c r="C443" s="832" t="s">
        <v>3287</v>
      </c>
      <c r="D443" s="832" t="s">
        <v>4124</v>
      </c>
      <c r="E443" s="832" t="s">
        <v>4125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5386</v>
      </c>
      <c r="P443" s="837"/>
      <c r="Q443" s="850">
        <v>5386</v>
      </c>
    </row>
    <row r="444" spans="1:17" ht="14.4" customHeight="1" x14ac:dyDescent="0.3">
      <c r="A444" s="831" t="s">
        <v>581</v>
      </c>
      <c r="B444" s="832" t="s">
        <v>3286</v>
      </c>
      <c r="C444" s="832" t="s">
        <v>3287</v>
      </c>
      <c r="D444" s="832" t="s">
        <v>4126</v>
      </c>
      <c r="E444" s="832" t="s">
        <v>4127</v>
      </c>
      <c r="F444" s="849"/>
      <c r="G444" s="849"/>
      <c r="H444" s="849"/>
      <c r="I444" s="849"/>
      <c r="J444" s="849">
        <v>1</v>
      </c>
      <c r="K444" s="849">
        <v>935</v>
      </c>
      <c r="L444" s="849"/>
      <c r="M444" s="849">
        <v>935</v>
      </c>
      <c r="N444" s="849"/>
      <c r="O444" s="849"/>
      <c r="P444" s="837"/>
      <c r="Q444" s="850"/>
    </row>
    <row r="445" spans="1:17" ht="14.4" customHeight="1" x14ac:dyDescent="0.3">
      <c r="A445" s="831" t="s">
        <v>581</v>
      </c>
      <c r="B445" s="832" t="s">
        <v>3286</v>
      </c>
      <c r="C445" s="832" t="s">
        <v>3287</v>
      </c>
      <c r="D445" s="832" t="s">
        <v>4128</v>
      </c>
      <c r="E445" s="832" t="s">
        <v>4129</v>
      </c>
      <c r="F445" s="849">
        <v>1</v>
      </c>
      <c r="G445" s="849">
        <v>1386</v>
      </c>
      <c r="H445" s="849">
        <v>1</v>
      </c>
      <c r="I445" s="849">
        <v>1386</v>
      </c>
      <c r="J445" s="849">
        <v>2</v>
      </c>
      <c r="K445" s="849">
        <v>2776</v>
      </c>
      <c r="L445" s="849">
        <v>2.0028860028860027</v>
      </c>
      <c r="M445" s="849">
        <v>1388</v>
      </c>
      <c r="N445" s="849"/>
      <c r="O445" s="849"/>
      <c r="P445" s="837"/>
      <c r="Q445" s="850"/>
    </row>
    <row r="446" spans="1:17" ht="14.4" customHeight="1" x14ac:dyDescent="0.3">
      <c r="A446" s="831" t="s">
        <v>581</v>
      </c>
      <c r="B446" s="832" t="s">
        <v>3286</v>
      </c>
      <c r="C446" s="832" t="s">
        <v>3287</v>
      </c>
      <c r="D446" s="832" t="s">
        <v>4130</v>
      </c>
      <c r="E446" s="832" t="s">
        <v>4131</v>
      </c>
      <c r="F446" s="849">
        <v>3</v>
      </c>
      <c r="G446" s="849">
        <v>0</v>
      </c>
      <c r="H446" s="849"/>
      <c r="I446" s="849">
        <v>0</v>
      </c>
      <c r="J446" s="849">
        <v>1</v>
      </c>
      <c r="K446" s="849">
        <v>0</v>
      </c>
      <c r="L446" s="849"/>
      <c r="M446" s="849">
        <v>0</v>
      </c>
      <c r="N446" s="849">
        <v>3</v>
      </c>
      <c r="O446" s="849">
        <v>0</v>
      </c>
      <c r="P446" s="837"/>
      <c r="Q446" s="850">
        <v>0</v>
      </c>
    </row>
    <row r="447" spans="1:17" ht="14.4" customHeight="1" x14ac:dyDescent="0.3">
      <c r="A447" s="831" t="s">
        <v>581</v>
      </c>
      <c r="B447" s="832" t="s">
        <v>3286</v>
      </c>
      <c r="C447" s="832" t="s">
        <v>3287</v>
      </c>
      <c r="D447" s="832" t="s">
        <v>4132</v>
      </c>
      <c r="E447" s="832" t="s">
        <v>4133</v>
      </c>
      <c r="F447" s="849">
        <v>3</v>
      </c>
      <c r="G447" s="849">
        <v>0</v>
      </c>
      <c r="H447" s="849"/>
      <c r="I447" s="849">
        <v>0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581</v>
      </c>
      <c r="B448" s="832" t="s">
        <v>3286</v>
      </c>
      <c r="C448" s="832" t="s">
        <v>3287</v>
      </c>
      <c r="D448" s="832" t="s">
        <v>4134</v>
      </c>
      <c r="E448" s="832" t="s">
        <v>4135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7937</v>
      </c>
      <c r="P448" s="837"/>
      <c r="Q448" s="850">
        <v>7937</v>
      </c>
    </row>
    <row r="449" spans="1:17" ht="14.4" customHeight="1" x14ac:dyDescent="0.3">
      <c r="A449" s="831" t="s">
        <v>581</v>
      </c>
      <c r="B449" s="832" t="s">
        <v>3286</v>
      </c>
      <c r="C449" s="832" t="s">
        <v>3287</v>
      </c>
      <c r="D449" s="832" t="s">
        <v>4136</v>
      </c>
      <c r="E449" s="832" t="s">
        <v>4137</v>
      </c>
      <c r="F449" s="849"/>
      <c r="G449" s="849"/>
      <c r="H449" s="849"/>
      <c r="I449" s="849"/>
      <c r="J449" s="849">
        <v>1</v>
      </c>
      <c r="K449" s="849">
        <v>8458</v>
      </c>
      <c r="L449" s="849"/>
      <c r="M449" s="849">
        <v>8458</v>
      </c>
      <c r="N449" s="849"/>
      <c r="O449" s="849"/>
      <c r="P449" s="837"/>
      <c r="Q449" s="850"/>
    </row>
    <row r="450" spans="1:17" ht="14.4" customHeight="1" x14ac:dyDescent="0.3">
      <c r="A450" s="831" t="s">
        <v>581</v>
      </c>
      <c r="B450" s="832" t="s">
        <v>3286</v>
      </c>
      <c r="C450" s="832" t="s">
        <v>3287</v>
      </c>
      <c r="D450" s="832" t="s">
        <v>4138</v>
      </c>
      <c r="E450" s="832" t="s">
        <v>4139</v>
      </c>
      <c r="F450" s="849"/>
      <c r="G450" s="849"/>
      <c r="H450" s="849"/>
      <c r="I450" s="849"/>
      <c r="J450" s="849">
        <v>1</v>
      </c>
      <c r="K450" s="849">
        <v>3454</v>
      </c>
      <c r="L450" s="849"/>
      <c r="M450" s="849">
        <v>3454</v>
      </c>
      <c r="N450" s="849"/>
      <c r="O450" s="849"/>
      <c r="P450" s="837"/>
      <c r="Q450" s="850"/>
    </row>
    <row r="451" spans="1:17" ht="14.4" customHeight="1" x14ac:dyDescent="0.3">
      <c r="A451" s="831" t="s">
        <v>581</v>
      </c>
      <c r="B451" s="832" t="s">
        <v>3286</v>
      </c>
      <c r="C451" s="832" t="s">
        <v>3287</v>
      </c>
      <c r="D451" s="832" t="s">
        <v>4140</v>
      </c>
      <c r="E451" s="832" t="s">
        <v>4141</v>
      </c>
      <c r="F451" s="849"/>
      <c r="G451" s="849"/>
      <c r="H451" s="849"/>
      <c r="I451" s="849"/>
      <c r="J451" s="849">
        <v>1</v>
      </c>
      <c r="K451" s="849">
        <v>3280</v>
      </c>
      <c r="L451" s="849"/>
      <c r="M451" s="849">
        <v>3280</v>
      </c>
      <c r="N451" s="849"/>
      <c r="O451" s="849"/>
      <c r="P451" s="837"/>
      <c r="Q451" s="850"/>
    </row>
    <row r="452" spans="1:17" ht="14.4" customHeight="1" x14ac:dyDescent="0.3">
      <c r="A452" s="831" t="s">
        <v>581</v>
      </c>
      <c r="B452" s="832" t="s">
        <v>3286</v>
      </c>
      <c r="C452" s="832" t="s">
        <v>3287</v>
      </c>
      <c r="D452" s="832" t="s">
        <v>4142</v>
      </c>
      <c r="E452" s="832" t="s">
        <v>4143</v>
      </c>
      <c r="F452" s="849"/>
      <c r="G452" s="849"/>
      <c r="H452" s="849"/>
      <c r="I452" s="849"/>
      <c r="J452" s="849">
        <v>1</v>
      </c>
      <c r="K452" s="849">
        <v>3244</v>
      </c>
      <c r="L452" s="849"/>
      <c r="M452" s="849">
        <v>3244</v>
      </c>
      <c r="N452" s="849"/>
      <c r="O452" s="849"/>
      <c r="P452" s="837"/>
      <c r="Q452" s="850"/>
    </row>
    <row r="453" spans="1:17" ht="14.4" customHeight="1" x14ac:dyDescent="0.3">
      <c r="A453" s="831" t="s">
        <v>581</v>
      </c>
      <c r="B453" s="832" t="s">
        <v>3286</v>
      </c>
      <c r="C453" s="832" t="s">
        <v>3287</v>
      </c>
      <c r="D453" s="832" t="s">
        <v>4144</v>
      </c>
      <c r="E453" s="832" t="s">
        <v>4145</v>
      </c>
      <c r="F453" s="849"/>
      <c r="G453" s="849"/>
      <c r="H453" s="849"/>
      <c r="I453" s="849"/>
      <c r="J453" s="849">
        <v>1</v>
      </c>
      <c r="K453" s="849">
        <v>2774</v>
      </c>
      <c r="L453" s="849"/>
      <c r="M453" s="849">
        <v>2774</v>
      </c>
      <c r="N453" s="849"/>
      <c r="O453" s="849"/>
      <c r="P453" s="837"/>
      <c r="Q453" s="850"/>
    </row>
    <row r="454" spans="1:17" ht="14.4" customHeight="1" x14ac:dyDescent="0.3">
      <c r="A454" s="831" t="s">
        <v>581</v>
      </c>
      <c r="B454" s="832" t="s">
        <v>3286</v>
      </c>
      <c r="C454" s="832" t="s">
        <v>3287</v>
      </c>
      <c r="D454" s="832" t="s">
        <v>4146</v>
      </c>
      <c r="E454" s="832" t="s">
        <v>4147</v>
      </c>
      <c r="F454" s="849"/>
      <c r="G454" s="849"/>
      <c r="H454" s="849"/>
      <c r="I454" s="849"/>
      <c r="J454" s="849"/>
      <c r="K454" s="849"/>
      <c r="L454" s="849"/>
      <c r="M454" s="849"/>
      <c r="N454" s="849">
        <v>1</v>
      </c>
      <c r="O454" s="849">
        <v>4221</v>
      </c>
      <c r="P454" s="837"/>
      <c r="Q454" s="850">
        <v>4221</v>
      </c>
    </row>
    <row r="455" spans="1:17" ht="14.4" customHeight="1" x14ac:dyDescent="0.3">
      <c r="A455" s="831" t="s">
        <v>581</v>
      </c>
      <c r="B455" s="832" t="s">
        <v>3286</v>
      </c>
      <c r="C455" s="832" t="s">
        <v>3287</v>
      </c>
      <c r="D455" s="832" t="s">
        <v>4148</v>
      </c>
      <c r="E455" s="832" t="s">
        <v>4149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5091</v>
      </c>
      <c r="P455" s="837"/>
      <c r="Q455" s="850">
        <v>5091</v>
      </c>
    </row>
    <row r="456" spans="1:17" ht="14.4" customHeight="1" x14ac:dyDescent="0.3">
      <c r="A456" s="831" t="s">
        <v>581</v>
      </c>
      <c r="B456" s="832" t="s">
        <v>4150</v>
      </c>
      <c r="C456" s="832" t="s">
        <v>3296</v>
      </c>
      <c r="D456" s="832" t="s">
        <v>4151</v>
      </c>
      <c r="E456" s="832" t="s">
        <v>1359</v>
      </c>
      <c r="F456" s="849"/>
      <c r="G456" s="849"/>
      <c r="H456" s="849"/>
      <c r="I456" s="849"/>
      <c r="J456" s="849">
        <v>4</v>
      </c>
      <c r="K456" s="849">
        <v>160.16</v>
      </c>
      <c r="L456" s="849"/>
      <c r="M456" s="849">
        <v>40.04</v>
      </c>
      <c r="N456" s="849"/>
      <c r="O456" s="849"/>
      <c r="P456" s="837"/>
      <c r="Q456" s="850"/>
    </row>
    <row r="457" spans="1:17" ht="14.4" customHeight="1" x14ac:dyDescent="0.3">
      <c r="A457" s="831" t="s">
        <v>581</v>
      </c>
      <c r="B457" s="832" t="s">
        <v>4150</v>
      </c>
      <c r="C457" s="832" t="s">
        <v>3296</v>
      </c>
      <c r="D457" s="832" t="s">
        <v>3445</v>
      </c>
      <c r="E457" s="832" t="s">
        <v>1359</v>
      </c>
      <c r="F457" s="849"/>
      <c r="G457" s="849"/>
      <c r="H457" s="849"/>
      <c r="I457" s="849"/>
      <c r="J457" s="849">
        <v>4</v>
      </c>
      <c r="K457" s="849">
        <v>320.32</v>
      </c>
      <c r="L457" s="849"/>
      <c r="M457" s="849">
        <v>80.08</v>
      </c>
      <c r="N457" s="849"/>
      <c r="O457" s="849"/>
      <c r="P457" s="837"/>
      <c r="Q457" s="850"/>
    </row>
    <row r="458" spans="1:17" ht="14.4" customHeight="1" x14ac:dyDescent="0.3">
      <c r="A458" s="831" t="s">
        <v>581</v>
      </c>
      <c r="B458" s="832" t="s">
        <v>4150</v>
      </c>
      <c r="C458" s="832" t="s">
        <v>3296</v>
      </c>
      <c r="D458" s="832" t="s">
        <v>3446</v>
      </c>
      <c r="E458" s="832" t="s">
        <v>3447</v>
      </c>
      <c r="F458" s="849">
        <v>0.8</v>
      </c>
      <c r="G458" s="849">
        <v>352.98</v>
      </c>
      <c r="H458" s="849">
        <v>1</v>
      </c>
      <c r="I458" s="849">
        <v>441.22500000000002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581</v>
      </c>
      <c r="B459" s="832" t="s">
        <v>4150</v>
      </c>
      <c r="C459" s="832" t="s">
        <v>3296</v>
      </c>
      <c r="D459" s="832" t="s">
        <v>4152</v>
      </c>
      <c r="E459" s="832" t="s">
        <v>4153</v>
      </c>
      <c r="F459" s="849"/>
      <c r="G459" s="849"/>
      <c r="H459" s="849"/>
      <c r="I459" s="849"/>
      <c r="J459" s="849"/>
      <c r="K459" s="849"/>
      <c r="L459" s="849"/>
      <c r="M459" s="849"/>
      <c r="N459" s="849">
        <v>0.2</v>
      </c>
      <c r="O459" s="849">
        <v>66.290000000000006</v>
      </c>
      <c r="P459" s="837"/>
      <c r="Q459" s="850">
        <v>331.45</v>
      </c>
    </row>
    <row r="460" spans="1:17" ht="14.4" customHeight="1" x14ac:dyDescent="0.3">
      <c r="A460" s="831" t="s">
        <v>581</v>
      </c>
      <c r="B460" s="832" t="s">
        <v>4150</v>
      </c>
      <c r="C460" s="832" t="s">
        <v>3296</v>
      </c>
      <c r="D460" s="832" t="s">
        <v>3454</v>
      </c>
      <c r="E460" s="832" t="s">
        <v>3455</v>
      </c>
      <c r="F460" s="849"/>
      <c r="G460" s="849"/>
      <c r="H460" s="849"/>
      <c r="I460" s="849"/>
      <c r="J460" s="849">
        <v>8.2999999999999989</v>
      </c>
      <c r="K460" s="849">
        <v>4088.1299999999997</v>
      </c>
      <c r="L460" s="849"/>
      <c r="M460" s="849">
        <v>492.54578313253012</v>
      </c>
      <c r="N460" s="849">
        <v>6.7</v>
      </c>
      <c r="O460" s="849">
        <v>1332.46</v>
      </c>
      <c r="P460" s="837"/>
      <c r="Q460" s="850">
        <v>198.87462686567164</v>
      </c>
    </row>
    <row r="461" spans="1:17" ht="14.4" customHeight="1" x14ac:dyDescent="0.3">
      <c r="A461" s="831" t="s">
        <v>581</v>
      </c>
      <c r="B461" s="832" t="s">
        <v>4150</v>
      </c>
      <c r="C461" s="832" t="s">
        <v>3296</v>
      </c>
      <c r="D461" s="832" t="s">
        <v>3456</v>
      </c>
      <c r="E461" s="832" t="s">
        <v>3457</v>
      </c>
      <c r="F461" s="849">
        <v>1.8</v>
      </c>
      <c r="G461" s="849">
        <v>489.09</v>
      </c>
      <c r="H461" s="849">
        <v>1</v>
      </c>
      <c r="I461" s="849">
        <v>271.71666666666664</v>
      </c>
      <c r="J461" s="849">
        <v>4.2</v>
      </c>
      <c r="K461" s="849">
        <v>1141.21</v>
      </c>
      <c r="L461" s="849">
        <v>2.3333333333333335</v>
      </c>
      <c r="M461" s="849">
        <v>271.71666666666664</v>
      </c>
      <c r="N461" s="849">
        <v>2.6</v>
      </c>
      <c r="O461" s="849">
        <v>472.21</v>
      </c>
      <c r="P461" s="837">
        <v>0.96548692469688602</v>
      </c>
      <c r="Q461" s="850">
        <v>181.61923076923077</v>
      </c>
    </row>
    <row r="462" spans="1:17" ht="14.4" customHeight="1" x14ac:dyDescent="0.3">
      <c r="A462" s="831" t="s">
        <v>581</v>
      </c>
      <c r="B462" s="832" t="s">
        <v>4150</v>
      </c>
      <c r="C462" s="832" t="s">
        <v>3296</v>
      </c>
      <c r="D462" s="832" t="s">
        <v>4154</v>
      </c>
      <c r="E462" s="832" t="s">
        <v>4155</v>
      </c>
      <c r="F462" s="849"/>
      <c r="G462" s="849"/>
      <c r="H462" s="849"/>
      <c r="I462" s="849"/>
      <c r="J462" s="849">
        <v>1.8</v>
      </c>
      <c r="K462" s="849">
        <v>244.56</v>
      </c>
      <c r="L462" s="849"/>
      <c r="M462" s="849">
        <v>135.86666666666667</v>
      </c>
      <c r="N462" s="849">
        <v>1.2</v>
      </c>
      <c r="O462" s="849">
        <v>163.04</v>
      </c>
      <c r="P462" s="837"/>
      <c r="Q462" s="850">
        <v>135.86666666666667</v>
      </c>
    </row>
    <row r="463" spans="1:17" ht="14.4" customHeight="1" x14ac:dyDescent="0.3">
      <c r="A463" s="831" t="s">
        <v>581</v>
      </c>
      <c r="B463" s="832" t="s">
        <v>4150</v>
      </c>
      <c r="C463" s="832" t="s">
        <v>3296</v>
      </c>
      <c r="D463" s="832" t="s">
        <v>3461</v>
      </c>
      <c r="E463" s="832" t="s">
        <v>3462</v>
      </c>
      <c r="F463" s="849">
        <v>0.3</v>
      </c>
      <c r="G463" s="849">
        <v>229.56</v>
      </c>
      <c r="H463" s="849">
        <v>1</v>
      </c>
      <c r="I463" s="849">
        <v>765.2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581</v>
      </c>
      <c r="B464" s="832" t="s">
        <v>4150</v>
      </c>
      <c r="C464" s="832" t="s">
        <v>3296</v>
      </c>
      <c r="D464" s="832" t="s">
        <v>3467</v>
      </c>
      <c r="E464" s="832" t="s">
        <v>3468</v>
      </c>
      <c r="F464" s="849">
        <v>5.8</v>
      </c>
      <c r="G464" s="849">
        <v>2272.4399999999996</v>
      </c>
      <c r="H464" s="849">
        <v>1</v>
      </c>
      <c r="I464" s="849">
        <v>391.79999999999995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581</v>
      </c>
      <c r="B465" s="832" t="s">
        <v>4150</v>
      </c>
      <c r="C465" s="832" t="s">
        <v>3296</v>
      </c>
      <c r="D465" s="832" t="s">
        <v>3471</v>
      </c>
      <c r="E465" s="832" t="s">
        <v>3470</v>
      </c>
      <c r="F465" s="849"/>
      <c r="G465" s="849"/>
      <c r="H465" s="849"/>
      <c r="I465" s="849"/>
      <c r="J465" s="849"/>
      <c r="K465" s="849"/>
      <c r="L465" s="849"/>
      <c r="M465" s="849"/>
      <c r="N465" s="849">
        <v>6</v>
      </c>
      <c r="O465" s="849">
        <v>1315.2</v>
      </c>
      <c r="P465" s="837"/>
      <c r="Q465" s="850">
        <v>219.20000000000002</v>
      </c>
    </row>
    <row r="466" spans="1:17" ht="14.4" customHeight="1" x14ac:dyDescent="0.3">
      <c r="A466" s="831" t="s">
        <v>581</v>
      </c>
      <c r="B466" s="832" t="s">
        <v>4150</v>
      </c>
      <c r="C466" s="832" t="s">
        <v>3296</v>
      </c>
      <c r="D466" s="832" t="s">
        <v>3472</v>
      </c>
      <c r="E466" s="832" t="s">
        <v>3473</v>
      </c>
      <c r="F466" s="849">
        <v>0.2</v>
      </c>
      <c r="G466" s="849">
        <v>154.43</v>
      </c>
      <c r="H466" s="849">
        <v>1</v>
      </c>
      <c r="I466" s="849">
        <v>772.15</v>
      </c>
      <c r="J466" s="849">
        <v>0.6</v>
      </c>
      <c r="K466" s="849">
        <v>463.28</v>
      </c>
      <c r="L466" s="849">
        <v>2.9999352457424071</v>
      </c>
      <c r="M466" s="849">
        <v>772.13333333333333</v>
      </c>
      <c r="N466" s="849">
        <v>0.9</v>
      </c>
      <c r="O466" s="849">
        <v>310.77</v>
      </c>
      <c r="P466" s="837">
        <v>2.0123680632001553</v>
      </c>
      <c r="Q466" s="850">
        <v>345.29999999999995</v>
      </c>
    </row>
    <row r="467" spans="1:17" ht="14.4" customHeight="1" x14ac:dyDescent="0.3">
      <c r="A467" s="831" t="s">
        <v>581</v>
      </c>
      <c r="B467" s="832" t="s">
        <v>4150</v>
      </c>
      <c r="C467" s="832" t="s">
        <v>3296</v>
      </c>
      <c r="D467" s="832" t="s">
        <v>3474</v>
      </c>
      <c r="E467" s="832" t="s">
        <v>1113</v>
      </c>
      <c r="F467" s="849">
        <v>0.6</v>
      </c>
      <c r="G467" s="849">
        <v>257.24</v>
      </c>
      <c r="H467" s="849">
        <v>1</v>
      </c>
      <c r="I467" s="849">
        <v>428.73333333333335</v>
      </c>
      <c r="J467" s="849"/>
      <c r="K467" s="849"/>
      <c r="L467" s="849"/>
      <c r="M467" s="849"/>
      <c r="N467" s="849">
        <v>0.2</v>
      </c>
      <c r="O467" s="849">
        <v>29.7</v>
      </c>
      <c r="P467" s="837">
        <v>0.11545638314414554</v>
      </c>
      <c r="Q467" s="850">
        <v>148.5</v>
      </c>
    </row>
    <row r="468" spans="1:17" ht="14.4" customHeight="1" x14ac:dyDescent="0.3">
      <c r="A468" s="831" t="s">
        <v>581</v>
      </c>
      <c r="B468" s="832" t="s">
        <v>4150</v>
      </c>
      <c r="C468" s="832" t="s">
        <v>3296</v>
      </c>
      <c r="D468" s="832" t="s">
        <v>3481</v>
      </c>
      <c r="E468" s="832" t="s">
        <v>1109</v>
      </c>
      <c r="F468" s="849"/>
      <c r="G468" s="849"/>
      <c r="H468" s="849"/>
      <c r="I468" s="849"/>
      <c r="J468" s="849"/>
      <c r="K468" s="849"/>
      <c r="L468" s="849"/>
      <c r="M468" s="849"/>
      <c r="N468" s="849">
        <v>0.4</v>
      </c>
      <c r="O468" s="849">
        <v>183.48</v>
      </c>
      <c r="P468" s="837"/>
      <c r="Q468" s="850">
        <v>458.69999999999993</v>
      </c>
    </row>
    <row r="469" spans="1:17" ht="14.4" customHeight="1" x14ac:dyDescent="0.3">
      <c r="A469" s="831" t="s">
        <v>581</v>
      </c>
      <c r="B469" s="832" t="s">
        <v>4150</v>
      </c>
      <c r="C469" s="832" t="s">
        <v>3296</v>
      </c>
      <c r="D469" s="832" t="s">
        <v>3484</v>
      </c>
      <c r="E469" s="832" t="s">
        <v>1055</v>
      </c>
      <c r="F469" s="849">
        <v>0.3</v>
      </c>
      <c r="G469" s="849">
        <v>120.12</v>
      </c>
      <c r="H469" s="849">
        <v>1</v>
      </c>
      <c r="I469" s="849">
        <v>400.40000000000003</v>
      </c>
      <c r="J469" s="849">
        <v>0.7</v>
      </c>
      <c r="K469" s="849">
        <v>280.28000000000003</v>
      </c>
      <c r="L469" s="849">
        <v>2.3333333333333335</v>
      </c>
      <c r="M469" s="849">
        <v>400.40000000000009</v>
      </c>
      <c r="N469" s="849">
        <v>3.3000000000000003</v>
      </c>
      <c r="O469" s="849">
        <v>508.19999999999993</v>
      </c>
      <c r="P469" s="837">
        <v>4.2307692307692299</v>
      </c>
      <c r="Q469" s="850">
        <v>153.99999999999997</v>
      </c>
    </row>
    <row r="470" spans="1:17" ht="14.4" customHeight="1" x14ac:dyDescent="0.3">
      <c r="A470" s="831" t="s">
        <v>581</v>
      </c>
      <c r="B470" s="832" t="s">
        <v>4150</v>
      </c>
      <c r="C470" s="832" t="s">
        <v>3296</v>
      </c>
      <c r="D470" s="832" t="s">
        <v>3485</v>
      </c>
      <c r="E470" s="832" t="s">
        <v>1055</v>
      </c>
      <c r="F470" s="849">
        <v>3</v>
      </c>
      <c r="G470" s="849">
        <v>2402.3999999999996</v>
      </c>
      <c r="H470" s="849">
        <v>1</v>
      </c>
      <c r="I470" s="849">
        <v>800.79999999999984</v>
      </c>
      <c r="J470" s="849">
        <v>5.0999999999999996</v>
      </c>
      <c r="K470" s="849">
        <v>4084.08</v>
      </c>
      <c r="L470" s="849">
        <v>1.7000000000000002</v>
      </c>
      <c r="M470" s="849">
        <v>800.80000000000007</v>
      </c>
      <c r="N470" s="849">
        <v>4.7</v>
      </c>
      <c r="O470" s="849">
        <v>1235.6300000000001</v>
      </c>
      <c r="P470" s="837">
        <v>0.514331501831502</v>
      </c>
      <c r="Q470" s="850">
        <v>262.90000000000003</v>
      </c>
    </row>
    <row r="471" spans="1:17" ht="14.4" customHeight="1" x14ac:dyDescent="0.3">
      <c r="A471" s="831" t="s">
        <v>581</v>
      </c>
      <c r="B471" s="832" t="s">
        <v>4150</v>
      </c>
      <c r="C471" s="832" t="s">
        <v>3296</v>
      </c>
      <c r="D471" s="832" t="s">
        <v>3486</v>
      </c>
      <c r="E471" s="832" t="s">
        <v>3487</v>
      </c>
      <c r="F471" s="849">
        <v>36.799999999999997</v>
      </c>
      <c r="G471" s="849">
        <v>12195.54</v>
      </c>
      <c r="H471" s="849">
        <v>1</v>
      </c>
      <c r="I471" s="849">
        <v>331.40054347826094</v>
      </c>
      <c r="J471" s="849">
        <v>31.800000000000004</v>
      </c>
      <c r="K471" s="849">
        <v>10538.560000000001</v>
      </c>
      <c r="L471" s="849">
        <v>0.86413229754484022</v>
      </c>
      <c r="M471" s="849">
        <v>331.4012578616352</v>
      </c>
      <c r="N471" s="849">
        <v>51.400000000000006</v>
      </c>
      <c r="O471" s="849">
        <v>6884.9500000000007</v>
      </c>
      <c r="P471" s="837">
        <v>0.56454654734435705</v>
      </c>
      <c r="Q471" s="850">
        <v>133.94844357976655</v>
      </c>
    </row>
    <row r="472" spans="1:17" ht="14.4" customHeight="1" x14ac:dyDescent="0.3">
      <c r="A472" s="831" t="s">
        <v>581</v>
      </c>
      <c r="B472" s="832" t="s">
        <v>4150</v>
      </c>
      <c r="C472" s="832" t="s">
        <v>3296</v>
      </c>
      <c r="D472" s="832" t="s">
        <v>3493</v>
      </c>
      <c r="E472" s="832" t="s">
        <v>3494</v>
      </c>
      <c r="F472" s="849"/>
      <c r="G472" s="849"/>
      <c r="H472" s="849"/>
      <c r="I472" s="849"/>
      <c r="J472" s="849">
        <v>5.3000000000000007</v>
      </c>
      <c r="K472" s="849">
        <v>2048.9799999999996</v>
      </c>
      <c r="L472" s="849"/>
      <c r="M472" s="849">
        <v>386.59999999999985</v>
      </c>
      <c r="N472" s="849"/>
      <c r="O472" s="849"/>
      <c r="P472" s="837"/>
      <c r="Q472" s="850"/>
    </row>
    <row r="473" spans="1:17" ht="14.4" customHeight="1" x14ac:dyDescent="0.3">
      <c r="A473" s="831" t="s">
        <v>581</v>
      </c>
      <c r="B473" s="832" t="s">
        <v>4150</v>
      </c>
      <c r="C473" s="832" t="s">
        <v>3495</v>
      </c>
      <c r="D473" s="832" t="s">
        <v>3496</v>
      </c>
      <c r="E473" s="832" t="s">
        <v>3497</v>
      </c>
      <c r="F473" s="849">
        <v>1</v>
      </c>
      <c r="G473" s="849">
        <v>1406.61</v>
      </c>
      <c r="H473" s="849">
        <v>1</v>
      </c>
      <c r="I473" s="849">
        <v>1406.61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581</v>
      </c>
      <c r="B474" s="832" t="s">
        <v>4150</v>
      </c>
      <c r="C474" s="832" t="s">
        <v>3495</v>
      </c>
      <c r="D474" s="832" t="s">
        <v>3498</v>
      </c>
      <c r="E474" s="832" t="s">
        <v>3499</v>
      </c>
      <c r="F474" s="849">
        <v>32</v>
      </c>
      <c r="G474" s="849">
        <v>68494</v>
      </c>
      <c r="H474" s="849">
        <v>1</v>
      </c>
      <c r="I474" s="849">
        <v>2140.4375</v>
      </c>
      <c r="J474" s="849">
        <v>33</v>
      </c>
      <c r="K474" s="849">
        <v>71265.81</v>
      </c>
      <c r="L474" s="849">
        <v>1.0404679241977399</v>
      </c>
      <c r="M474" s="849">
        <v>2159.5699999999997</v>
      </c>
      <c r="N474" s="849">
        <v>29</v>
      </c>
      <c r="O474" s="849">
        <v>63156.200000000004</v>
      </c>
      <c r="P474" s="837">
        <v>0.9220690863433294</v>
      </c>
      <c r="Q474" s="850">
        <v>2177.8000000000002</v>
      </c>
    </row>
    <row r="475" spans="1:17" ht="14.4" customHeight="1" x14ac:dyDescent="0.3">
      <c r="A475" s="831" t="s">
        <v>581</v>
      </c>
      <c r="B475" s="832" t="s">
        <v>4150</v>
      </c>
      <c r="C475" s="832" t="s">
        <v>3495</v>
      </c>
      <c r="D475" s="832" t="s">
        <v>3500</v>
      </c>
      <c r="E475" s="832" t="s">
        <v>3501</v>
      </c>
      <c r="F475" s="849">
        <v>1</v>
      </c>
      <c r="G475" s="849">
        <v>2465.62</v>
      </c>
      <c r="H475" s="849">
        <v>1</v>
      </c>
      <c r="I475" s="849">
        <v>2465.62</v>
      </c>
      <c r="J475" s="849">
        <v>22</v>
      </c>
      <c r="K475" s="849">
        <v>58105.3</v>
      </c>
      <c r="L475" s="849">
        <v>23.566202415619603</v>
      </c>
      <c r="M475" s="849">
        <v>2641.15</v>
      </c>
      <c r="N475" s="849">
        <v>33.1</v>
      </c>
      <c r="O475" s="849">
        <v>88118.819999999992</v>
      </c>
      <c r="P475" s="837">
        <v>35.739010877588598</v>
      </c>
      <c r="Q475" s="850">
        <v>2662.2</v>
      </c>
    </row>
    <row r="476" spans="1:17" ht="14.4" customHeight="1" x14ac:dyDescent="0.3">
      <c r="A476" s="831" t="s">
        <v>581</v>
      </c>
      <c r="B476" s="832" t="s">
        <v>4150</v>
      </c>
      <c r="C476" s="832" t="s">
        <v>3495</v>
      </c>
      <c r="D476" s="832" t="s">
        <v>3502</v>
      </c>
      <c r="E476" s="832" t="s">
        <v>3503</v>
      </c>
      <c r="F476" s="849">
        <v>1</v>
      </c>
      <c r="G476" s="849">
        <v>2159.5700000000002</v>
      </c>
      <c r="H476" s="849">
        <v>1</v>
      </c>
      <c r="I476" s="849">
        <v>2159.5700000000002</v>
      </c>
      <c r="J476" s="849"/>
      <c r="K476" s="849"/>
      <c r="L476" s="849"/>
      <c r="M476" s="849"/>
      <c r="N476" s="849">
        <v>1</v>
      </c>
      <c r="O476" s="849">
        <v>2177.8000000000002</v>
      </c>
      <c r="P476" s="837">
        <v>1.008441495297675</v>
      </c>
      <c r="Q476" s="850">
        <v>2177.8000000000002</v>
      </c>
    </row>
    <row r="477" spans="1:17" ht="14.4" customHeight="1" x14ac:dyDescent="0.3">
      <c r="A477" s="831" t="s">
        <v>581</v>
      </c>
      <c r="B477" s="832" t="s">
        <v>4150</v>
      </c>
      <c r="C477" s="832" t="s">
        <v>3495</v>
      </c>
      <c r="D477" s="832" t="s">
        <v>4156</v>
      </c>
      <c r="E477" s="832" t="s">
        <v>4157</v>
      </c>
      <c r="F477" s="849"/>
      <c r="G477" s="849"/>
      <c r="H477" s="849"/>
      <c r="I477" s="849"/>
      <c r="J477" s="849">
        <v>1</v>
      </c>
      <c r="K477" s="849">
        <v>10309.15</v>
      </c>
      <c r="L477" s="849"/>
      <c r="M477" s="849">
        <v>10309.15</v>
      </c>
      <c r="N477" s="849"/>
      <c r="O477" s="849"/>
      <c r="P477" s="837"/>
      <c r="Q477" s="850"/>
    </row>
    <row r="478" spans="1:17" ht="14.4" customHeight="1" x14ac:dyDescent="0.3">
      <c r="A478" s="831" t="s">
        <v>581</v>
      </c>
      <c r="B478" s="832" t="s">
        <v>4150</v>
      </c>
      <c r="C478" s="832" t="s">
        <v>3495</v>
      </c>
      <c r="D478" s="832" t="s">
        <v>3504</v>
      </c>
      <c r="E478" s="832" t="s">
        <v>3505</v>
      </c>
      <c r="F478" s="849">
        <v>7</v>
      </c>
      <c r="G478" s="849">
        <v>8481.27</v>
      </c>
      <c r="H478" s="849">
        <v>1</v>
      </c>
      <c r="I478" s="849">
        <v>1211.6100000000001</v>
      </c>
      <c r="J478" s="849">
        <v>9</v>
      </c>
      <c r="K478" s="849">
        <v>10904.49</v>
      </c>
      <c r="L478" s="849">
        <v>1.2857142857142856</v>
      </c>
      <c r="M478" s="849">
        <v>1211.6099999999999</v>
      </c>
      <c r="N478" s="849">
        <v>11</v>
      </c>
      <c r="O478" s="849">
        <v>13467.849999999999</v>
      </c>
      <c r="P478" s="837">
        <v>1.5879520402015261</v>
      </c>
      <c r="Q478" s="850">
        <v>1224.3499999999999</v>
      </c>
    </row>
    <row r="479" spans="1:17" ht="14.4" customHeight="1" x14ac:dyDescent="0.3">
      <c r="A479" s="831" t="s">
        <v>581</v>
      </c>
      <c r="B479" s="832" t="s">
        <v>4150</v>
      </c>
      <c r="C479" s="832" t="s">
        <v>3506</v>
      </c>
      <c r="D479" s="832" t="s">
        <v>3515</v>
      </c>
      <c r="E479" s="832" t="s">
        <v>3516</v>
      </c>
      <c r="F479" s="849"/>
      <c r="G479" s="849"/>
      <c r="H479" s="849"/>
      <c r="I479" s="849"/>
      <c r="J479" s="849">
        <v>1</v>
      </c>
      <c r="K479" s="849">
        <v>13913.18</v>
      </c>
      <c r="L479" s="849"/>
      <c r="M479" s="849">
        <v>13913.18</v>
      </c>
      <c r="N479" s="849"/>
      <c r="O479" s="849"/>
      <c r="P479" s="837"/>
      <c r="Q479" s="850"/>
    </row>
    <row r="480" spans="1:17" ht="14.4" customHeight="1" x14ac:dyDescent="0.3">
      <c r="A480" s="831" t="s">
        <v>581</v>
      </c>
      <c r="B480" s="832" t="s">
        <v>4150</v>
      </c>
      <c r="C480" s="832" t="s">
        <v>3506</v>
      </c>
      <c r="D480" s="832" t="s">
        <v>3533</v>
      </c>
      <c r="E480" s="832" t="s">
        <v>3534</v>
      </c>
      <c r="F480" s="849">
        <v>1</v>
      </c>
      <c r="G480" s="849">
        <v>10348</v>
      </c>
      <c r="H480" s="849">
        <v>1</v>
      </c>
      <c r="I480" s="849">
        <v>10348</v>
      </c>
      <c r="J480" s="849">
        <v>1</v>
      </c>
      <c r="K480" s="849">
        <v>9274.5</v>
      </c>
      <c r="L480" s="849">
        <v>0.89626014688828759</v>
      </c>
      <c r="M480" s="849">
        <v>9274.5</v>
      </c>
      <c r="N480" s="849"/>
      <c r="O480" s="849"/>
      <c r="P480" s="837"/>
      <c r="Q480" s="850"/>
    </row>
    <row r="481" spans="1:17" ht="14.4" customHeight="1" x14ac:dyDescent="0.3">
      <c r="A481" s="831" t="s">
        <v>581</v>
      </c>
      <c r="B481" s="832" t="s">
        <v>4150</v>
      </c>
      <c r="C481" s="832" t="s">
        <v>3506</v>
      </c>
      <c r="D481" s="832" t="s">
        <v>3541</v>
      </c>
      <c r="E481" s="832" t="s">
        <v>3542</v>
      </c>
      <c r="F481" s="849"/>
      <c r="G481" s="849"/>
      <c r="H481" s="849"/>
      <c r="I481" s="849"/>
      <c r="J481" s="849">
        <v>1</v>
      </c>
      <c r="K481" s="849">
        <v>929.62</v>
      </c>
      <c r="L481" s="849"/>
      <c r="M481" s="849">
        <v>929.62</v>
      </c>
      <c r="N481" s="849"/>
      <c r="O481" s="849"/>
      <c r="P481" s="837"/>
      <c r="Q481" s="850"/>
    </row>
    <row r="482" spans="1:17" ht="14.4" customHeight="1" x14ac:dyDescent="0.3">
      <c r="A482" s="831" t="s">
        <v>581</v>
      </c>
      <c r="B482" s="832" t="s">
        <v>4150</v>
      </c>
      <c r="C482" s="832" t="s">
        <v>3506</v>
      </c>
      <c r="D482" s="832" t="s">
        <v>3543</v>
      </c>
      <c r="E482" s="832" t="s">
        <v>3544</v>
      </c>
      <c r="F482" s="849">
        <v>1</v>
      </c>
      <c r="G482" s="849">
        <v>4452.0600000000004</v>
      </c>
      <c r="H482" s="849">
        <v>1</v>
      </c>
      <c r="I482" s="849">
        <v>4452.0600000000004</v>
      </c>
      <c r="J482" s="849">
        <v>1</v>
      </c>
      <c r="K482" s="849">
        <v>4157.13</v>
      </c>
      <c r="L482" s="849">
        <v>0.93375426207193968</v>
      </c>
      <c r="M482" s="849">
        <v>4157.13</v>
      </c>
      <c r="N482" s="849"/>
      <c r="O482" s="849"/>
      <c r="P482" s="837"/>
      <c r="Q482" s="850"/>
    </row>
    <row r="483" spans="1:17" ht="14.4" customHeight="1" x14ac:dyDescent="0.3">
      <c r="A483" s="831" t="s">
        <v>581</v>
      </c>
      <c r="B483" s="832" t="s">
        <v>4150</v>
      </c>
      <c r="C483" s="832" t="s">
        <v>3506</v>
      </c>
      <c r="D483" s="832" t="s">
        <v>3545</v>
      </c>
      <c r="E483" s="832" t="s">
        <v>3546</v>
      </c>
      <c r="F483" s="849">
        <v>4</v>
      </c>
      <c r="G483" s="849">
        <v>241.6</v>
      </c>
      <c r="H483" s="849">
        <v>1</v>
      </c>
      <c r="I483" s="849">
        <v>60.4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581</v>
      </c>
      <c r="B484" s="832" t="s">
        <v>4150</v>
      </c>
      <c r="C484" s="832" t="s">
        <v>3506</v>
      </c>
      <c r="D484" s="832" t="s">
        <v>3556</v>
      </c>
      <c r="E484" s="832" t="s">
        <v>3557</v>
      </c>
      <c r="F484" s="849"/>
      <c r="G484" s="849"/>
      <c r="H484" s="849"/>
      <c r="I484" s="849"/>
      <c r="J484" s="849">
        <v>1</v>
      </c>
      <c r="K484" s="849">
        <v>5132.07</v>
      </c>
      <c r="L484" s="849"/>
      <c r="M484" s="849">
        <v>5132.07</v>
      </c>
      <c r="N484" s="849"/>
      <c r="O484" s="849"/>
      <c r="P484" s="837"/>
      <c r="Q484" s="850"/>
    </row>
    <row r="485" spans="1:17" ht="14.4" customHeight="1" x14ac:dyDescent="0.3">
      <c r="A485" s="831" t="s">
        <v>581</v>
      </c>
      <c r="B485" s="832" t="s">
        <v>4150</v>
      </c>
      <c r="C485" s="832" t="s">
        <v>3506</v>
      </c>
      <c r="D485" s="832" t="s">
        <v>3613</v>
      </c>
      <c r="E485" s="832" t="s">
        <v>3614</v>
      </c>
      <c r="F485" s="849"/>
      <c r="G485" s="849"/>
      <c r="H485" s="849"/>
      <c r="I485" s="849"/>
      <c r="J485" s="849">
        <v>1</v>
      </c>
      <c r="K485" s="849">
        <v>5024.29</v>
      </c>
      <c r="L485" s="849"/>
      <c r="M485" s="849">
        <v>5024.29</v>
      </c>
      <c r="N485" s="849"/>
      <c r="O485" s="849"/>
      <c r="P485" s="837"/>
      <c r="Q485" s="850"/>
    </row>
    <row r="486" spans="1:17" ht="14.4" customHeight="1" x14ac:dyDescent="0.3">
      <c r="A486" s="831" t="s">
        <v>581</v>
      </c>
      <c r="B486" s="832" t="s">
        <v>4150</v>
      </c>
      <c r="C486" s="832" t="s">
        <v>3506</v>
      </c>
      <c r="D486" s="832" t="s">
        <v>3642</v>
      </c>
      <c r="E486" s="832" t="s">
        <v>3643</v>
      </c>
      <c r="F486" s="849">
        <v>2</v>
      </c>
      <c r="G486" s="849">
        <v>237</v>
      </c>
      <c r="H486" s="849">
        <v>1</v>
      </c>
      <c r="I486" s="849">
        <v>118.5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581</v>
      </c>
      <c r="B487" s="832" t="s">
        <v>4150</v>
      </c>
      <c r="C487" s="832" t="s">
        <v>3506</v>
      </c>
      <c r="D487" s="832" t="s">
        <v>3673</v>
      </c>
      <c r="E487" s="832" t="s">
        <v>3674</v>
      </c>
      <c r="F487" s="849">
        <v>9</v>
      </c>
      <c r="G487" s="849">
        <v>8851.59</v>
      </c>
      <c r="H487" s="849">
        <v>1</v>
      </c>
      <c r="I487" s="849">
        <v>983.51</v>
      </c>
      <c r="J487" s="849">
        <v>11</v>
      </c>
      <c r="K487" s="849">
        <v>10818.61</v>
      </c>
      <c r="L487" s="849">
        <v>1.2222222222222223</v>
      </c>
      <c r="M487" s="849">
        <v>983.5100000000001</v>
      </c>
      <c r="N487" s="849"/>
      <c r="O487" s="849"/>
      <c r="P487" s="837"/>
      <c r="Q487" s="850"/>
    </row>
    <row r="488" spans="1:17" ht="14.4" customHeight="1" x14ac:dyDescent="0.3">
      <c r="A488" s="831" t="s">
        <v>581</v>
      </c>
      <c r="B488" s="832" t="s">
        <v>4150</v>
      </c>
      <c r="C488" s="832" t="s">
        <v>3506</v>
      </c>
      <c r="D488" s="832" t="s">
        <v>3675</v>
      </c>
      <c r="E488" s="832" t="s">
        <v>3676</v>
      </c>
      <c r="F488" s="849">
        <v>11</v>
      </c>
      <c r="G488" s="849">
        <v>21831.040000000001</v>
      </c>
      <c r="H488" s="849">
        <v>1</v>
      </c>
      <c r="I488" s="849">
        <v>1984.64</v>
      </c>
      <c r="J488" s="849">
        <v>12</v>
      </c>
      <c r="K488" s="849">
        <v>23815.68</v>
      </c>
      <c r="L488" s="849">
        <v>1.0909090909090908</v>
      </c>
      <c r="M488" s="849">
        <v>1984.64</v>
      </c>
      <c r="N488" s="849"/>
      <c r="O488" s="849"/>
      <c r="P488" s="837"/>
      <c r="Q488" s="850"/>
    </row>
    <row r="489" spans="1:17" ht="14.4" customHeight="1" x14ac:dyDescent="0.3">
      <c r="A489" s="831" t="s">
        <v>581</v>
      </c>
      <c r="B489" s="832" t="s">
        <v>4150</v>
      </c>
      <c r="C489" s="832" t="s">
        <v>3506</v>
      </c>
      <c r="D489" s="832" t="s">
        <v>3748</v>
      </c>
      <c r="E489" s="832" t="s">
        <v>3749</v>
      </c>
      <c r="F489" s="849"/>
      <c r="G489" s="849"/>
      <c r="H489" s="849"/>
      <c r="I489" s="849"/>
      <c r="J489" s="849">
        <v>1</v>
      </c>
      <c r="K489" s="849">
        <v>11607.27</v>
      </c>
      <c r="L489" s="849"/>
      <c r="M489" s="849">
        <v>11607.27</v>
      </c>
      <c r="N489" s="849"/>
      <c r="O489" s="849"/>
      <c r="P489" s="837"/>
      <c r="Q489" s="850"/>
    </row>
    <row r="490" spans="1:17" ht="14.4" customHeight="1" x14ac:dyDescent="0.3">
      <c r="A490" s="831" t="s">
        <v>581</v>
      </c>
      <c r="B490" s="832" t="s">
        <v>4150</v>
      </c>
      <c r="C490" s="832" t="s">
        <v>3506</v>
      </c>
      <c r="D490" s="832" t="s">
        <v>3761</v>
      </c>
      <c r="E490" s="832" t="s">
        <v>3762</v>
      </c>
      <c r="F490" s="849">
        <v>1</v>
      </c>
      <c r="G490" s="849">
        <v>1908</v>
      </c>
      <c r="H490" s="849">
        <v>1</v>
      </c>
      <c r="I490" s="849">
        <v>1908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581</v>
      </c>
      <c r="B491" s="832" t="s">
        <v>4150</v>
      </c>
      <c r="C491" s="832" t="s">
        <v>3506</v>
      </c>
      <c r="D491" s="832" t="s">
        <v>3834</v>
      </c>
      <c r="E491" s="832" t="s">
        <v>3835</v>
      </c>
      <c r="F491" s="849"/>
      <c r="G491" s="849"/>
      <c r="H491" s="849"/>
      <c r="I491" s="849"/>
      <c r="J491" s="849">
        <v>1</v>
      </c>
      <c r="K491" s="849">
        <v>3979.74</v>
      </c>
      <c r="L491" s="849"/>
      <c r="M491" s="849">
        <v>3979.74</v>
      </c>
      <c r="N491" s="849"/>
      <c r="O491" s="849"/>
      <c r="P491" s="837"/>
      <c r="Q491" s="850"/>
    </row>
    <row r="492" spans="1:17" ht="14.4" customHeight="1" x14ac:dyDescent="0.3">
      <c r="A492" s="831" t="s">
        <v>581</v>
      </c>
      <c r="B492" s="832" t="s">
        <v>4150</v>
      </c>
      <c r="C492" s="832" t="s">
        <v>3506</v>
      </c>
      <c r="D492" s="832" t="s">
        <v>3840</v>
      </c>
      <c r="E492" s="832" t="s">
        <v>3841</v>
      </c>
      <c r="F492" s="849"/>
      <c r="G492" s="849"/>
      <c r="H492" s="849"/>
      <c r="I492" s="849"/>
      <c r="J492" s="849">
        <v>1</v>
      </c>
      <c r="K492" s="849">
        <v>1645</v>
      </c>
      <c r="L492" s="849"/>
      <c r="M492" s="849">
        <v>1645</v>
      </c>
      <c r="N492" s="849"/>
      <c r="O492" s="849"/>
      <c r="P492" s="837"/>
      <c r="Q492" s="850"/>
    </row>
    <row r="493" spans="1:17" ht="14.4" customHeight="1" x14ac:dyDescent="0.3">
      <c r="A493" s="831" t="s">
        <v>581</v>
      </c>
      <c r="B493" s="832" t="s">
        <v>4150</v>
      </c>
      <c r="C493" s="832" t="s">
        <v>3287</v>
      </c>
      <c r="D493" s="832" t="s">
        <v>3290</v>
      </c>
      <c r="E493" s="832" t="s">
        <v>3291</v>
      </c>
      <c r="F493" s="849"/>
      <c r="G493" s="849"/>
      <c r="H493" s="849"/>
      <c r="I493" s="849"/>
      <c r="J493" s="849">
        <v>3</v>
      </c>
      <c r="K493" s="849">
        <v>756</v>
      </c>
      <c r="L493" s="849"/>
      <c r="M493" s="849">
        <v>252</v>
      </c>
      <c r="N493" s="849">
        <v>4</v>
      </c>
      <c r="O493" s="849">
        <v>1016</v>
      </c>
      <c r="P493" s="837"/>
      <c r="Q493" s="850">
        <v>254</v>
      </c>
    </row>
    <row r="494" spans="1:17" ht="14.4" customHeight="1" x14ac:dyDescent="0.3">
      <c r="A494" s="831" t="s">
        <v>581</v>
      </c>
      <c r="B494" s="832" t="s">
        <v>4150</v>
      </c>
      <c r="C494" s="832" t="s">
        <v>3287</v>
      </c>
      <c r="D494" s="832" t="s">
        <v>4021</v>
      </c>
      <c r="E494" s="832" t="s">
        <v>4022</v>
      </c>
      <c r="F494" s="849">
        <v>0</v>
      </c>
      <c r="G494" s="849">
        <v>0</v>
      </c>
      <c r="H494" s="849"/>
      <c r="I494" s="849"/>
      <c r="J494" s="849">
        <v>0</v>
      </c>
      <c r="K494" s="849">
        <v>0</v>
      </c>
      <c r="L494" s="849"/>
      <c r="M494" s="849"/>
      <c r="N494" s="849">
        <v>0</v>
      </c>
      <c r="O494" s="849">
        <v>0</v>
      </c>
      <c r="P494" s="837"/>
      <c r="Q494" s="850"/>
    </row>
    <row r="495" spans="1:17" ht="14.4" customHeight="1" x14ac:dyDescent="0.3">
      <c r="A495" s="831" t="s">
        <v>581</v>
      </c>
      <c r="B495" s="832" t="s">
        <v>4150</v>
      </c>
      <c r="C495" s="832" t="s">
        <v>3287</v>
      </c>
      <c r="D495" s="832" t="s">
        <v>4023</v>
      </c>
      <c r="E495" s="832" t="s">
        <v>4024</v>
      </c>
      <c r="F495" s="849">
        <v>133</v>
      </c>
      <c r="G495" s="849">
        <v>0</v>
      </c>
      <c r="H495" s="849"/>
      <c r="I495" s="849">
        <v>0</v>
      </c>
      <c r="J495" s="849">
        <v>136</v>
      </c>
      <c r="K495" s="849">
        <v>0</v>
      </c>
      <c r="L495" s="849"/>
      <c r="M495" s="849">
        <v>0</v>
      </c>
      <c r="N495" s="849">
        <v>154</v>
      </c>
      <c r="O495" s="849">
        <v>0</v>
      </c>
      <c r="P495" s="837"/>
      <c r="Q495" s="850">
        <v>0</v>
      </c>
    </row>
    <row r="496" spans="1:17" ht="14.4" customHeight="1" x14ac:dyDescent="0.3">
      <c r="A496" s="831" t="s">
        <v>581</v>
      </c>
      <c r="B496" s="832" t="s">
        <v>4150</v>
      </c>
      <c r="C496" s="832" t="s">
        <v>3287</v>
      </c>
      <c r="D496" s="832" t="s">
        <v>4025</v>
      </c>
      <c r="E496" s="832" t="s">
        <v>4026</v>
      </c>
      <c r="F496" s="849">
        <v>1</v>
      </c>
      <c r="G496" s="849">
        <v>0</v>
      </c>
      <c r="H496" s="849"/>
      <c r="I496" s="849">
        <v>0</v>
      </c>
      <c r="J496" s="849">
        <v>2</v>
      </c>
      <c r="K496" s="849">
        <v>0</v>
      </c>
      <c r="L496" s="849"/>
      <c r="M496" s="849">
        <v>0</v>
      </c>
      <c r="N496" s="849">
        <v>1</v>
      </c>
      <c r="O496" s="849">
        <v>0</v>
      </c>
      <c r="P496" s="837"/>
      <c r="Q496" s="850">
        <v>0</v>
      </c>
    </row>
    <row r="497" spans="1:17" ht="14.4" customHeight="1" x14ac:dyDescent="0.3">
      <c r="A497" s="831" t="s">
        <v>581</v>
      </c>
      <c r="B497" s="832" t="s">
        <v>4150</v>
      </c>
      <c r="C497" s="832" t="s">
        <v>3287</v>
      </c>
      <c r="D497" s="832" t="s">
        <v>4158</v>
      </c>
      <c r="E497" s="832" t="s">
        <v>4159</v>
      </c>
      <c r="F497" s="849">
        <v>228</v>
      </c>
      <c r="G497" s="849">
        <v>1248528</v>
      </c>
      <c r="H497" s="849">
        <v>1</v>
      </c>
      <c r="I497" s="849">
        <v>5476</v>
      </c>
      <c r="J497" s="849">
        <v>239</v>
      </c>
      <c r="K497" s="849">
        <v>1308764</v>
      </c>
      <c r="L497" s="849">
        <v>1.0482456140350878</v>
      </c>
      <c r="M497" s="849">
        <v>5476</v>
      </c>
      <c r="N497" s="849">
        <v>263</v>
      </c>
      <c r="O497" s="849">
        <v>1440188</v>
      </c>
      <c r="P497" s="837">
        <v>1.1535087719298245</v>
      </c>
      <c r="Q497" s="850">
        <v>5476</v>
      </c>
    </row>
    <row r="498" spans="1:17" ht="14.4" customHeight="1" x14ac:dyDescent="0.3">
      <c r="A498" s="831" t="s">
        <v>581</v>
      </c>
      <c r="B498" s="832" t="s">
        <v>4150</v>
      </c>
      <c r="C498" s="832" t="s">
        <v>3287</v>
      </c>
      <c r="D498" s="832" t="s">
        <v>4041</v>
      </c>
      <c r="E498" s="832" t="s">
        <v>4042</v>
      </c>
      <c r="F498" s="849"/>
      <c r="G498" s="849"/>
      <c r="H498" s="849"/>
      <c r="I498" s="849"/>
      <c r="J498" s="849">
        <v>2</v>
      </c>
      <c r="K498" s="849">
        <v>0</v>
      </c>
      <c r="L498" s="849"/>
      <c r="M498" s="849">
        <v>0</v>
      </c>
      <c r="N498" s="849">
        <v>2</v>
      </c>
      <c r="O498" s="849">
        <v>0</v>
      </c>
      <c r="P498" s="837"/>
      <c r="Q498" s="850">
        <v>0</v>
      </c>
    </row>
    <row r="499" spans="1:17" ht="14.4" customHeight="1" x14ac:dyDescent="0.3">
      <c r="A499" s="831" t="s">
        <v>581</v>
      </c>
      <c r="B499" s="832" t="s">
        <v>4150</v>
      </c>
      <c r="C499" s="832" t="s">
        <v>3287</v>
      </c>
      <c r="D499" s="832" t="s">
        <v>3360</v>
      </c>
      <c r="E499" s="832" t="s">
        <v>3361</v>
      </c>
      <c r="F499" s="849">
        <v>2</v>
      </c>
      <c r="G499" s="849">
        <v>746</v>
      </c>
      <c r="H499" s="849">
        <v>1</v>
      </c>
      <c r="I499" s="849">
        <v>373</v>
      </c>
      <c r="J499" s="849">
        <v>3</v>
      </c>
      <c r="K499" s="849">
        <v>1122</v>
      </c>
      <c r="L499" s="849">
        <v>1.5040214477211795</v>
      </c>
      <c r="M499" s="849">
        <v>374</v>
      </c>
      <c r="N499" s="849">
        <v>1</v>
      </c>
      <c r="O499" s="849">
        <v>376</v>
      </c>
      <c r="P499" s="837">
        <v>0.50402144772117963</v>
      </c>
      <c r="Q499" s="850">
        <v>376</v>
      </c>
    </row>
    <row r="500" spans="1:17" ht="14.4" customHeight="1" x14ac:dyDescent="0.3">
      <c r="A500" s="831" t="s">
        <v>4160</v>
      </c>
      <c r="B500" s="832" t="s">
        <v>3306</v>
      </c>
      <c r="C500" s="832" t="s">
        <v>3287</v>
      </c>
      <c r="D500" s="832" t="s">
        <v>3322</v>
      </c>
      <c r="E500" s="832" t="s">
        <v>3323</v>
      </c>
      <c r="F500" s="849"/>
      <c r="G500" s="849"/>
      <c r="H500" s="849"/>
      <c r="I500" s="849"/>
      <c r="J500" s="849">
        <v>1</v>
      </c>
      <c r="K500" s="849">
        <v>37</v>
      </c>
      <c r="L500" s="849"/>
      <c r="M500" s="849">
        <v>37</v>
      </c>
      <c r="N500" s="849"/>
      <c r="O500" s="849"/>
      <c r="P500" s="837"/>
      <c r="Q500" s="850"/>
    </row>
    <row r="501" spans="1:17" ht="14.4" customHeight="1" x14ac:dyDescent="0.3">
      <c r="A501" s="831" t="s">
        <v>4160</v>
      </c>
      <c r="B501" s="832" t="s">
        <v>3306</v>
      </c>
      <c r="C501" s="832" t="s">
        <v>3287</v>
      </c>
      <c r="D501" s="832" t="s">
        <v>3290</v>
      </c>
      <c r="E501" s="832" t="s">
        <v>3291</v>
      </c>
      <c r="F501" s="849"/>
      <c r="G501" s="849"/>
      <c r="H501" s="849"/>
      <c r="I501" s="849"/>
      <c r="J501" s="849">
        <v>1</v>
      </c>
      <c r="K501" s="849">
        <v>252</v>
      </c>
      <c r="L501" s="849"/>
      <c r="M501" s="849">
        <v>252</v>
      </c>
      <c r="N501" s="849"/>
      <c r="O501" s="849"/>
      <c r="P501" s="837"/>
      <c r="Q501" s="850"/>
    </row>
    <row r="502" spans="1:17" ht="14.4" customHeight="1" x14ac:dyDescent="0.3">
      <c r="A502" s="831" t="s">
        <v>4160</v>
      </c>
      <c r="B502" s="832" t="s">
        <v>3306</v>
      </c>
      <c r="C502" s="832" t="s">
        <v>3287</v>
      </c>
      <c r="D502" s="832" t="s">
        <v>3336</v>
      </c>
      <c r="E502" s="832" t="s">
        <v>3337</v>
      </c>
      <c r="F502" s="849"/>
      <c r="G502" s="849"/>
      <c r="H502" s="849"/>
      <c r="I502" s="849"/>
      <c r="J502" s="849">
        <v>1</v>
      </c>
      <c r="K502" s="849">
        <v>127</v>
      </c>
      <c r="L502" s="849"/>
      <c r="M502" s="849">
        <v>127</v>
      </c>
      <c r="N502" s="849"/>
      <c r="O502" s="849"/>
      <c r="P502" s="837"/>
      <c r="Q502" s="850"/>
    </row>
    <row r="503" spans="1:17" ht="14.4" customHeight="1" x14ac:dyDescent="0.3">
      <c r="A503" s="831" t="s">
        <v>4161</v>
      </c>
      <c r="B503" s="832" t="s">
        <v>3306</v>
      </c>
      <c r="C503" s="832" t="s">
        <v>3287</v>
      </c>
      <c r="D503" s="832" t="s">
        <v>3290</v>
      </c>
      <c r="E503" s="832" t="s">
        <v>3291</v>
      </c>
      <c r="F503" s="849">
        <v>1</v>
      </c>
      <c r="G503" s="849">
        <v>251</v>
      </c>
      <c r="H503" s="849">
        <v>1</v>
      </c>
      <c r="I503" s="849">
        <v>251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4162</v>
      </c>
      <c r="B504" s="832" t="s">
        <v>3306</v>
      </c>
      <c r="C504" s="832" t="s">
        <v>3287</v>
      </c>
      <c r="D504" s="832" t="s">
        <v>3290</v>
      </c>
      <c r="E504" s="832" t="s">
        <v>3291</v>
      </c>
      <c r="F504" s="849"/>
      <c r="G504" s="849"/>
      <c r="H504" s="849"/>
      <c r="I504" s="849"/>
      <c r="J504" s="849">
        <v>1</v>
      </c>
      <c r="K504" s="849">
        <v>252</v>
      </c>
      <c r="L504" s="849"/>
      <c r="M504" s="849">
        <v>252</v>
      </c>
      <c r="N504" s="849">
        <v>2</v>
      </c>
      <c r="O504" s="849">
        <v>508</v>
      </c>
      <c r="P504" s="837"/>
      <c r="Q504" s="850">
        <v>254</v>
      </c>
    </row>
    <row r="505" spans="1:17" ht="14.4" customHeight="1" x14ac:dyDescent="0.3">
      <c r="A505" s="831" t="s">
        <v>4163</v>
      </c>
      <c r="B505" s="832" t="s">
        <v>3306</v>
      </c>
      <c r="C505" s="832" t="s">
        <v>3287</v>
      </c>
      <c r="D505" s="832" t="s">
        <v>3322</v>
      </c>
      <c r="E505" s="832" t="s">
        <v>3323</v>
      </c>
      <c r="F505" s="849">
        <v>1</v>
      </c>
      <c r="G505" s="849">
        <v>37</v>
      </c>
      <c r="H505" s="849">
        <v>1</v>
      </c>
      <c r="I505" s="849">
        <v>37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4163</v>
      </c>
      <c r="B506" s="832" t="s">
        <v>3306</v>
      </c>
      <c r="C506" s="832" t="s">
        <v>3287</v>
      </c>
      <c r="D506" s="832" t="s">
        <v>3290</v>
      </c>
      <c r="E506" s="832" t="s">
        <v>3291</v>
      </c>
      <c r="F506" s="849">
        <v>8</v>
      </c>
      <c r="G506" s="849">
        <v>2008</v>
      </c>
      <c r="H506" s="849">
        <v>1</v>
      </c>
      <c r="I506" s="849">
        <v>251</v>
      </c>
      <c r="J506" s="849">
        <v>4</v>
      </c>
      <c r="K506" s="849">
        <v>1008</v>
      </c>
      <c r="L506" s="849">
        <v>0.50199203187250996</v>
      </c>
      <c r="M506" s="849">
        <v>252</v>
      </c>
      <c r="N506" s="849">
        <v>2</v>
      </c>
      <c r="O506" s="849">
        <v>508</v>
      </c>
      <c r="P506" s="837">
        <v>0.25298804780876494</v>
      </c>
      <c r="Q506" s="850">
        <v>254</v>
      </c>
    </row>
    <row r="507" spans="1:17" ht="14.4" customHeight="1" x14ac:dyDescent="0.3">
      <c r="A507" s="831" t="s">
        <v>4163</v>
      </c>
      <c r="B507" s="832" t="s">
        <v>3306</v>
      </c>
      <c r="C507" s="832" t="s">
        <v>3287</v>
      </c>
      <c r="D507" s="832" t="s">
        <v>3336</v>
      </c>
      <c r="E507" s="832" t="s">
        <v>3337</v>
      </c>
      <c r="F507" s="849">
        <v>1</v>
      </c>
      <c r="G507" s="849">
        <v>126</v>
      </c>
      <c r="H507" s="849">
        <v>1</v>
      </c>
      <c r="I507" s="849">
        <v>126</v>
      </c>
      <c r="J507" s="849">
        <v>2</v>
      </c>
      <c r="K507" s="849">
        <v>254</v>
      </c>
      <c r="L507" s="849">
        <v>2.0158730158730158</v>
      </c>
      <c r="M507" s="849">
        <v>127</v>
      </c>
      <c r="N507" s="849">
        <v>1</v>
      </c>
      <c r="O507" s="849">
        <v>126</v>
      </c>
      <c r="P507" s="837">
        <v>1</v>
      </c>
      <c r="Q507" s="850">
        <v>126</v>
      </c>
    </row>
    <row r="508" spans="1:17" ht="14.4" customHeight="1" x14ac:dyDescent="0.3">
      <c r="A508" s="831" t="s">
        <v>4163</v>
      </c>
      <c r="B508" s="832" t="s">
        <v>3306</v>
      </c>
      <c r="C508" s="832" t="s">
        <v>3287</v>
      </c>
      <c r="D508" s="832" t="s">
        <v>3292</v>
      </c>
      <c r="E508" s="832" t="s">
        <v>3293</v>
      </c>
      <c r="F508" s="849">
        <v>1</v>
      </c>
      <c r="G508" s="849">
        <v>163</v>
      </c>
      <c r="H508" s="849">
        <v>1</v>
      </c>
      <c r="I508" s="849">
        <v>163</v>
      </c>
      <c r="J508" s="849">
        <v>2</v>
      </c>
      <c r="K508" s="849">
        <v>328</v>
      </c>
      <c r="L508" s="849">
        <v>2.0122699386503067</v>
      </c>
      <c r="M508" s="849">
        <v>164</v>
      </c>
      <c r="N508" s="849">
        <v>1</v>
      </c>
      <c r="O508" s="849">
        <v>165</v>
      </c>
      <c r="P508" s="837">
        <v>1.0122699386503067</v>
      </c>
      <c r="Q508" s="850">
        <v>165</v>
      </c>
    </row>
    <row r="509" spans="1:17" ht="14.4" customHeight="1" x14ac:dyDescent="0.3">
      <c r="A509" s="831" t="s">
        <v>4163</v>
      </c>
      <c r="B509" s="832" t="s">
        <v>3306</v>
      </c>
      <c r="C509" s="832" t="s">
        <v>3287</v>
      </c>
      <c r="D509" s="832" t="s">
        <v>3294</v>
      </c>
      <c r="E509" s="832" t="s">
        <v>3295</v>
      </c>
      <c r="F509" s="849">
        <v>1</v>
      </c>
      <c r="G509" s="849">
        <v>86</v>
      </c>
      <c r="H509" s="849">
        <v>1</v>
      </c>
      <c r="I509" s="849">
        <v>86</v>
      </c>
      <c r="J509" s="849">
        <v>2</v>
      </c>
      <c r="K509" s="849">
        <v>172</v>
      </c>
      <c r="L509" s="849">
        <v>2</v>
      </c>
      <c r="M509" s="849">
        <v>86</v>
      </c>
      <c r="N509" s="849">
        <v>2</v>
      </c>
      <c r="O509" s="849">
        <v>174</v>
      </c>
      <c r="P509" s="837">
        <v>2.0232558139534884</v>
      </c>
      <c r="Q509" s="850">
        <v>87</v>
      </c>
    </row>
    <row r="510" spans="1:17" ht="14.4" customHeight="1" x14ac:dyDescent="0.3">
      <c r="A510" s="831" t="s">
        <v>4163</v>
      </c>
      <c r="B510" s="832" t="s">
        <v>3306</v>
      </c>
      <c r="C510" s="832" t="s">
        <v>3287</v>
      </c>
      <c r="D510" s="832" t="s">
        <v>3380</v>
      </c>
      <c r="E510" s="832" t="s">
        <v>3381</v>
      </c>
      <c r="F510" s="849">
        <v>1</v>
      </c>
      <c r="G510" s="849">
        <v>86</v>
      </c>
      <c r="H510" s="849">
        <v>1</v>
      </c>
      <c r="I510" s="849">
        <v>86</v>
      </c>
      <c r="J510" s="849">
        <v>1</v>
      </c>
      <c r="K510" s="849">
        <v>87</v>
      </c>
      <c r="L510" s="849">
        <v>1.0116279069767442</v>
      </c>
      <c r="M510" s="849">
        <v>87</v>
      </c>
      <c r="N510" s="849">
        <v>1</v>
      </c>
      <c r="O510" s="849">
        <v>87</v>
      </c>
      <c r="P510" s="837">
        <v>1.0116279069767442</v>
      </c>
      <c r="Q510" s="850">
        <v>87</v>
      </c>
    </row>
    <row r="511" spans="1:17" ht="14.4" customHeight="1" x14ac:dyDescent="0.3">
      <c r="A511" s="831" t="s">
        <v>4164</v>
      </c>
      <c r="B511" s="832" t="s">
        <v>3306</v>
      </c>
      <c r="C511" s="832" t="s">
        <v>3287</v>
      </c>
      <c r="D511" s="832" t="s">
        <v>3290</v>
      </c>
      <c r="E511" s="832" t="s">
        <v>3291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254</v>
      </c>
      <c r="P511" s="837"/>
      <c r="Q511" s="850">
        <v>254</v>
      </c>
    </row>
    <row r="512" spans="1:17" ht="14.4" customHeight="1" x14ac:dyDescent="0.3">
      <c r="A512" s="831" t="s">
        <v>4164</v>
      </c>
      <c r="B512" s="832" t="s">
        <v>3306</v>
      </c>
      <c r="C512" s="832" t="s">
        <v>3287</v>
      </c>
      <c r="D512" s="832" t="s">
        <v>3292</v>
      </c>
      <c r="E512" s="832" t="s">
        <v>3293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165</v>
      </c>
      <c r="P512" s="837"/>
      <c r="Q512" s="850">
        <v>165</v>
      </c>
    </row>
    <row r="513" spans="1:17" ht="14.4" customHeight="1" x14ac:dyDescent="0.3">
      <c r="A513" s="831" t="s">
        <v>4164</v>
      </c>
      <c r="B513" s="832" t="s">
        <v>3306</v>
      </c>
      <c r="C513" s="832" t="s">
        <v>3287</v>
      </c>
      <c r="D513" s="832" t="s">
        <v>3294</v>
      </c>
      <c r="E513" s="832" t="s">
        <v>3295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87</v>
      </c>
      <c r="P513" s="837"/>
      <c r="Q513" s="850">
        <v>87</v>
      </c>
    </row>
    <row r="514" spans="1:17" ht="14.4" customHeight="1" x14ac:dyDescent="0.3">
      <c r="A514" s="831" t="s">
        <v>4165</v>
      </c>
      <c r="B514" s="832" t="s">
        <v>3306</v>
      </c>
      <c r="C514" s="832" t="s">
        <v>3287</v>
      </c>
      <c r="D514" s="832" t="s">
        <v>3290</v>
      </c>
      <c r="E514" s="832" t="s">
        <v>3291</v>
      </c>
      <c r="F514" s="849"/>
      <c r="G514" s="849"/>
      <c r="H514" s="849"/>
      <c r="I514" s="849"/>
      <c r="J514" s="849">
        <v>1</v>
      </c>
      <c r="K514" s="849">
        <v>252</v>
      </c>
      <c r="L514" s="849"/>
      <c r="M514" s="849">
        <v>252</v>
      </c>
      <c r="N514" s="849">
        <v>1</v>
      </c>
      <c r="O514" s="849">
        <v>254</v>
      </c>
      <c r="P514" s="837"/>
      <c r="Q514" s="850">
        <v>254</v>
      </c>
    </row>
    <row r="515" spans="1:17" ht="14.4" customHeight="1" x14ac:dyDescent="0.3">
      <c r="A515" s="831" t="s">
        <v>4165</v>
      </c>
      <c r="B515" s="832" t="s">
        <v>3306</v>
      </c>
      <c r="C515" s="832" t="s">
        <v>3287</v>
      </c>
      <c r="D515" s="832" t="s">
        <v>3336</v>
      </c>
      <c r="E515" s="832" t="s">
        <v>3337</v>
      </c>
      <c r="F515" s="849">
        <v>1</v>
      </c>
      <c r="G515" s="849">
        <v>126</v>
      </c>
      <c r="H515" s="849">
        <v>1</v>
      </c>
      <c r="I515" s="849">
        <v>126</v>
      </c>
      <c r="J515" s="849">
        <v>3</v>
      </c>
      <c r="K515" s="849">
        <v>381</v>
      </c>
      <c r="L515" s="849">
        <v>3.0238095238095237</v>
      </c>
      <c r="M515" s="849">
        <v>127</v>
      </c>
      <c r="N515" s="849"/>
      <c r="O515" s="849"/>
      <c r="P515" s="837"/>
      <c r="Q515" s="850"/>
    </row>
    <row r="516" spans="1:17" ht="14.4" customHeight="1" x14ac:dyDescent="0.3">
      <c r="A516" s="831" t="s">
        <v>4165</v>
      </c>
      <c r="B516" s="832" t="s">
        <v>3306</v>
      </c>
      <c r="C516" s="832" t="s">
        <v>3287</v>
      </c>
      <c r="D516" s="832" t="s">
        <v>3292</v>
      </c>
      <c r="E516" s="832" t="s">
        <v>3293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165</v>
      </c>
      <c r="P516" s="837"/>
      <c r="Q516" s="850">
        <v>165</v>
      </c>
    </row>
    <row r="517" spans="1:17" ht="14.4" customHeight="1" x14ac:dyDescent="0.3">
      <c r="A517" s="831" t="s">
        <v>4165</v>
      </c>
      <c r="B517" s="832" t="s">
        <v>3306</v>
      </c>
      <c r="C517" s="832" t="s">
        <v>3287</v>
      </c>
      <c r="D517" s="832" t="s">
        <v>3294</v>
      </c>
      <c r="E517" s="832" t="s">
        <v>3295</v>
      </c>
      <c r="F517" s="849"/>
      <c r="G517" s="849"/>
      <c r="H517" s="849"/>
      <c r="I517" s="849"/>
      <c r="J517" s="849"/>
      <c r="K517" s="849"/>
      <c r="L517" s="849"/>
      <c r="M517" s="849"/>
      <c r="N517" s="849">
        <v>1</v>
      </c>
      <c r="O517" s="849">
        <v>87</v>
      </c>
      <c r="P517" s="837"/>
      <c r="Q517" s="850">
        <v>87</v>
      </c>
    </row>
    <row r="518" spans="1:17" ht="14.4" customHeight="1" x14ac:dyDescent="0.3">
      <c r="A518" s="831" t="s">
        <v>4166</v>
      </c>
      <c r="B518" s="832" t="s">
        <v>3306</v>
      </c>
      <c r="C518" s="832" t="s">
        <v>3287</v>
      </c>
      <c r="D518" s="832" t="s">
        <v>3290</v>
      </c>
      <c r="E518" s="832" t="s">
        <v>3291</v>
      </c>
      <c r="F518" s="849">
        <v>1</v>
      </c>
      <c r="G518" s="849">
        <v>251</v>
      </c>
      <c r="H518" s="849">
        <v>1</v>
      </c>
      <c r="I518" s="849">
        <v>251</v>
      </c>
      <c r="J518" s="849">
        <v>1</v>
      </c>
      <c r="K518" s="849">
        <v>252</v>
      </c>
      <c r="L518" s="849">
        <v>1.0039840637450199</v>
      </c>
      <c r="M518" s="849">
        <v>252</v>
      </c>
      <c r="N518" s="849"/>
      <c r="O518" s="849"/>
      <c r="P518" s="837"/>
      <c r="Q518" s="850"/>
    </row>
    <row r="519" spans="1:17" ht="14.4" customHeight="1" x14ac:dyDescent="0.3">
      <c r="A519" s="831" t="s">
        <v>4166</v>
      </c>
      <c r="B519" s="832" t="s">
        <v>3306</v>
      </c>
      <c r="C519" s="832" t="s">
        <v>3287</v>
      </c>
      <c r="D519" s="832" t="s">
        <v>3336</v>
      </c>
      <c r="E519" s="832" t="s">
        <v>3337</v>
      </c>
      <c r="F519" s="849">
        <v>1</v>
      </c>
      <c r="G519" s="849">
        <v>126</v>
      </c>
      <c r="H519" s="849">
        <v>1</v>
      </c>
      <c r="I519" s="849">
        <v>126</v>
      </c>
      <c r="J519" s="849">
        <v>1</v>
      </c>
      <c r="K519" s="849">
        <v>127</v>
      </c>
      <c r="L519" s="849">
        <v>1.0079365079365079</v>
      </c>
      <c r="M519" s="849">
        <v>127</v>
      </c>
      <c r="N519" s="849"/>
      <c r="O519" s="849"/>
      <c r="P519" s="837"/>
      <c r="Q519" s="850"/>
    </row>
    <row r="520" spans="1:17" ht="14.4" customHeight="1" x14ac:dyDescent="0.3">
      <c r="A520" s="831" t="s">
        <v>4167</v>
      </c>
      <c r="B520" s="832" t="s">
        <v>3306</v>
      </c>
      <c r="C520" s="832" t="s">
        <v>3287</v>
      </c>
      <c r="D520" s="832" t="s">
        <v>3336</v>
      </c>
      <c r="E520" s="832" t="s">
        <v>3337</v>
      </c>
      <c r="F520" s="849"/>
      <c r="G520" s="849"/>
      <c r="H520" s="849"/>
      <c r="I520" s="849"/>
      <c r="J520" s="849">
        <v>3</v>
      </c>
      <c r="K520" s="849">
        <v>381</v>
      </c>
      <c r="L520" s="849"/>
      <c r="M520" s="849">
        <v>127</v>
      </c>
      <c r="N520" s="849"/>
      <c r="O520" s="849"/>
      <c r="P520" s="837"/>
      <c r="Q520" s="850"/>
    </row>
    <row r="521" spans="1:17" ht="14.4" customHeight="1" x14ac:dyDescent="0.3">
      <c r="A521" s="831" t="s">
        <v>4168</v>
      </c>
      <c r="B521" s="832" t="s">
        <v>3306</v>
      </c>
      <c r="C521" s="832" t="s">
        <v>3287</v>
      </c>
      <c r="D521" s="832" t="s">
        <v>3290</v>
      </c>
      <c r="E521" s="832" t="s">
        <v>3291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254</v>
      </c>
      <c r="P521" s="837"/>
      <c r="Q521" s="850">
        <v>254</v>
      </c>
    </row>
    <row r="522" spans="1:17" ht="14.4" customHeight="1" x14ac:dyDescent="0.3">
      <c r="A522" s="831" t="s">
        <v>4168</v>
      </c>
      <c r="B522" s="832" t="s">
        <v>3306</v>
      </c>
      <c r="C522" s="832" t="s">
        <v>3287</v>
      </c>
      <c r="D522" s="832" t="s">
        <v>3336</v>
      </c>
      <c r="E522" s="832" t="s">
        <v>3337</v>
      </c>
      <c r="F522" s="849">
        <v>6</v>
      </c>
      <c r="G522" s="849">
        <v>756</v>
      </c>
      <c r="H522" s="849">
        <v>1</v>
      </c>
      <c r="I522" s="849">
        <v>126</v>
      </c>
      <c r="J522" s="849">
        <v>6</v>
      </c>
      <c r="K522" s="849">
        <v>762</v>
      </c>
      <c r="L522" s="849">
        <v>1.0079365079365079</v>
      </c>
      <c r="M522" s="849">
        <v>127</v>
      </c>
      <c r="N522" s="849">
        <v>6</v>
      </c>
      <c r="O522" s="849">
        <v>756</v>
      </c>
      <c r="P522" s="837">
        <v>1</v>
      </c>
      <c r="Q522" s="850">
        <v>126</v>
      </c>
    </row>
    <row r="523" spans="1:17" ht="14.4" customHeight="1" x14ac:dyDescent="0.3">
      <c r="A523" s="831" t="s">
        <v>4168</v>
      </c>
      <c r="B523" s="832" t="s">
        <v>3306</v>
      </c>
      <c r="C523" s="832" t="s">
        <v>3287</v>
      </c>
      <c r="D523" s="832" t="s">
        <v>3292</v>
      </c>
      <c r="E523" s="832" t="s">
        <v>3293</v>
      </c>
      <c r="F523" s="849">
        <v>2</v>
      </c>
      <c r="G523" s="849">
        <v>326</v>
      </c>
      <c r="H523" s="849">
        <v>1</v>
      </c>
      <c r="I523" s="849">
        <v>163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4168</v>
      </c>
      <c r="B524" s="832" t="s">
        <v>3306</v>
      </c>
      <c r="C524" s="832" t="s">
        <v>3287</v>
      </c>
      <c r="D524" s="832" t="s">
        <v>3294</v>
      </c>
      <c r="E524" s="832" t="s">
        <v>3295</v>
      </c>
      <c r="F524" s="849">
        <v>1</v>
      </c>
      <c r="G524" s="849">
        <v>86</v>
      </c>
      <c r="H524" s="849">
        <v>1</v>
      </c>
      <c r="I524" s="849">
        <v>86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4169</v>
      </c>
      <c r="B525" s="832" t="s">
        <v>3306</v>
      </c>
      <c r="C525" s="832" t="s">
        <v>3287</v>
      </c>
      <c r="D525" s="832" t="s">
        <v>3290</v>
      </c>
      <c r="E525" s="832" t="s">
        <v>3291</v>
      </c>
      <c r="F525" s="849">
        <v>2</v>
      </c>
      <c r="G525" s="849">
        <v>502</v>
      </c>
      <c r="H525" s="849">
        <v>1</v>
      </c>
      <c r="I525" s="849">
        <v>251</v>
      </c>
      <c r="J525" s="849">
        <v>2</v>
      </c>
      <c r="K525" s="849">
        <v>504</v>
      </c>
      <c r="L525" s="849">
        <v>1.0039840637450199</v>
      </c>
      <c r="M525" s="849">
        <v>252</v>
      </c>
      <c r="N525" s="849">
        <v>2</v>
      </c>
      <c r="O525" s="849">
        <v>508</v>
      </c>
      <c r="P525" s="837">
        <v>1.0119521912350598</v>
      </c>
      <c r="Q525" s="850">
        <v>254</v>
      </c>
    </row>
    <row r="526" spans="1:17" ht="14.4" customHeight="1" x14ac:dyDescent="0.3">
      <c r="A526" s="831" t="s">
        <v>4169</v>
      </c>
      <c r="B526" s="832" t="s">
        <v>3306</v>
      </c>
      <c r="C526" s="832" t="s">
        <v>3287</v>
      </c>
      <c r="D526" s="832" t="s">
        <v>3336</v>
      </c>
      <c r="E526" s="832" t="s">
        <v>3337</v>
      </c>
      <c r="F526" s="849"/>
      <c r="G526" s="849"/>
      <c r="H526" s="849"/>
      <c r="I526" s="849"/>
      <c r="J526" s="849">
        <v>1</v>
      </c>
      <c r="K526" s="849">
        <v>127</v>
      </c>
      <c r="L526" s="849"/>
      <c r="M526" s="849">
        <v>127</v>
      </c>
      <c r="N526" s="849">
        <v>4</v>
      </c>
      <c r="O526" s="849">
        <v>504</v>
      </c>
      <c r="P526" s="837"/>
      <c r="Q526" s="850">
        <v>126</v>
      </c>
    </row>
    <row r="527" spans="1:17" ht="14.4" customHeight="1" x14ac:dyDescent="0.3">
      <c r="A527" s="831" t="s">
        <v>4169</v>
      </c>
      <c r="B527" s="832" t="s">
        <v>3306</v>
      </c>
      <c r="C527" s="832" t="s">
        <v>3287</v>
      </c>
      <c r="D527" s="832" t="s">
        <v>3292</v>
      </c>
      <c r="E527" s="832" t="s">
        <v>3293</v>
      </c>
      <c r="F527" s="849">
        <v>1</v>
      </c>
      <c r="G527" s="849">
        <v>163</v>
      </c>
      <c r="H527" s="849">
        <v>1</v>
      </c>
      <c r="I527" s="849">
        <v>163</v>
      </c>
      <c r="J527" s="849"/>
      <c r="K527" s="849"/>
      <c r="L527" s="849"/>
      <c r="M527" s="849"/>
      <c r="N527" s="849">
        <v>1</v>
      </c>
      <c r="O527" s="849">
        <v>165</v>
      </c>
      <c r="P527" s="837">
        <v>1.0122699386503067</v>
      </c>
      <c r="Q527" s="850">
        <v>165</v>
      </c>
    </row>
    <row r="528" spans="1:17" ht="14.4" customHeight="1" x14ac:dyDescent="0.3">
      <c r="A528" s="831" t="s">
        <v>4169</v>
      </c>
      <c r="B528" s="832" t="s">
        <v>3306</v>
      </c>
      <c r="C528" s="832" t="s">
        <v>3287</v>
      </c>
      <c r="D528" s="832" t="s">
        <v>3294</v>
      </c>
      <c r="E528" s="832" t="s">
        <v>3295</v>
      </c>
      <c r="F528" s="849">
        <v>1</v>
      </c>
      <c r="G528" s="849">
        <v>86</v>
      </c>
      <c r="H528" s="849">
        <v>1</v>
      </c>
      <c r="I528" s="849">
        <v>86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4170</v>
      </c>
      <c r="B529" s="832" t="s">
        <v>3306</v>
      </c>
      <c r="C529" s="832" t="s">
        <v>3287</v>
      </c>
      <c r="D529" s="832" t="s">
        <v>3322</v>
      </c>
      <c r="E529" s="832" t="s">
        <v>3323</v>
      </c>
      <c r="F529" s="849"/>
      <c r="G529" s="849"/>
      <c r="H529" s="849"/>
      <c r="I529" s="849"/>
      <c r="J529" s="849">
        <v>1</v>
      </c>
      <c r="K529" s="849">
        <v>37</v>
      </c>
      <c r="L529" s="849"/>
      <c r="M529" s="849">
        <v>37</v>
      </c>
      <c r="N529" s="849"/>
      <c r="O529" s="849"/>
      <c r="P529" s="837"/>
      <c r="Q529" s="850"/>
    </row>
    <row r="530" spans="1:17" ht="14.4" customHeight="1" x14ac:dyDescent="0.3">
      <c r="A530" s="831" t="s">
        <v>4170</v>
      </c>
      <c r="B530" s="832" t="s">
        <v>3306</v>
      </c>
      <c r="C530" s="832" t="s">
        <v>3287</v>
      </c>
      <c r="D530" s="832" t="s">
        <v>3290</v>
      </c>
      <c r="E530" s="832" t="s">
        <v>3291</v>
      </c>
      <c r="F530" s="849"/>
      <c r="G530" s="849"/>
      <c r="H530" s="849"/>
      <c r="I530" s="849"/>
      <c r="J530" s="849">
        <v>1</v>
      </c>
      <c r="K530" s="849">
        <v>252</v>
      </c>
      <c r="L530" s="849"/>
      <c r="M530" s="849">
        <v>252</v>
      </c>
      <c r="N530" s="849">
        <v>3</v>
      </c>
      <c r="O530" s="849">
        <v>762</v>
      </c>
      <c r="P530" s="837"/>
      <c r="Q530" s="850">
        <v>254</v>
      </c>
    </row>
    <row r="531" spans="1:17" ht="14.4" customHeight="1" x14ac:dyDescent="0.3">
      <c r="A531" s="831" t="s">
        <v>4171</v>
      </c>
      <c r="B531" s="832" t="s">
        <v>3306</v>
      </c>
      <c r="C531" s="832" t="s">
        <v>3287</v>
      </c>
      <c r="D531" s="832" t="s">
        <v>3290</v>
      </c>
      <c r="E531" s="832" t="s">
        <v>3291</v>
      </c>
      <c r="F531" s="849">
        <v>3</v>
      </c>
      <c r="G531" s="849">
        <v>753</v>
      </c>
      <c r="H531" s="849">
        <v>1</v>
      </c>
      <c r="I531" s="849">
        <v>251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4171</v>
      </c>
      <c r="B532" s="832" t="s">
        <v>3306</v>
      </c>
      <c r="C532" s="832" t="s">
        <v>3287</v>
      </c>
      <c r="D532" s="832" t="s">
        <v>3336</v>
      </c>
      <c r="E532" s="832" t="s">
        <v>3337</v>
      </c>
      <c r="F532" s="849">
        <v>1</v>
      </c>
      <c r="G532" s="849">
        <v>126</v>
      </c>
      <c r="H532" s="849">
        <v>1</v>
      </c>
      <c r="I532" s="849">
        <v>126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thickBot="1" x14ac:dyDescent="0.35">
      <c r="A533" s="839" t="s">
        <v>4172</v>
      </c>
      <c r="B533" s="840" t="s">
        <v>3306</v>
      </c>
      <c r="C533" s="840" t="s">
        <v>3287</v>
      </c>
      <c r="D533" s="840" t="s">
        <v>3336</v>
      </c>
      <c r="E533" s="840" t="s">
        <v>3337</v>
      </c>
      <c r="F533" s="851"/>
      <c r="G533" s="851"/>
      <c r="H533" s="851"/>
      <c r="I533" s="851"/>
      <c r="J533" s="851">
        <v>4</v>
      </c>
      <c r="K533" s="851">
        <v>508</v>
      </c>
      <c r="L533" s="851"/>
      <c r="M533" s="851">
        <v>127</v>
      </c>
      <c r="N533" s="851"/>
      <c r="O533" s="851"/>
      <c r="P533" s="845"/>
      <c r="Q533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263.01100000000002</v>
      </c>
      <c r="C5" s="114">
        <v>289.33100000000002</v>
      </c>
      <c r="D5" s="114">
        <v>267.43900000000002</v>
      </c>
      <c r="E5" s="424">
        <f>IF(OR(D5=0,B5=0),"",D5/B5)</f>
        <v>1.0168357977422997</v>
      </c>
      <c r="F5" s="129">
        <f>IF(OR(D5=0,C5=0),"",D5/C5)</f>
        <v>0.92433579533475507</v>
      </c>
      <c r="G5" s="130">
        <v>140</v>
      </c>
      <c r="H5" s="114">
        <v>165</v>
      </c>
      <c r="I5" s="114">
        <v>146</v>
      </c>
      <c r="J5" s="424">
        <f>IF(OR(I5=0,G5=0),"",I5/G5)</f>
        <v>1.0428571428571429</v>
      </c>
      <c r="K5" s="131">
        <f>IF(OR(I5=0,H5=0),"",I5/H5)</f>
        <v>0.88484848484848488</v>
      </c>
      <c r="L5" s="121"/>
      <c r="M5" s="121"/>
      <c r="N5" s="7">
        <f>D5-C5</f>
        <v>-21.891999999999996</v>
      </c>
      <c r="O5" s="8">
        <f>I5-H5</f>
        <v>-19</v>
      </c>
      <c r="P5" s="7">
        <f>D5-B5</f>
        <v>4.4279999999999973</v>
      </c>
      <c r="Q5" s="8">
        <f>I5-G5</f>
        <v>6</v>
      </c>
    </row>
    <row r="6" spans="1:17" ht="14.4" hidden="1" customHeight="1" outlineLevel="1" x14ac:dyDescent="0.3">
      <c r="A6" s="441" t="s">
        <v>168</v>
      </c>
      <c r="B6" s="120">
        <v>52.973999999999997</v>
      </c>
      <c r="C6" s="113">
        <v>64.081000000000003</v>
      </c>
      <c r="D6" s="113">
        <v>81.087000000000003</v>
      </c>
      <c r="E6" s="424">
        <f t="shared" ref="E6:E12" si="0">IF(OR(D6=0,B6=0),"",D6/B6)</f>
        <v>1.5306943028655569</v>
      </c>
      <c r="F6" s="129">
        <f t="shared" ref="F6:F12" si="1">IF(OR(D6=0,C6=0),"",D6/C6)</f>
        <v>1.2653828747990823</v>
      </c>
      <c r="G6" s="133">
        <v>42</v>
      </c>
      <c r="H6" s="113">
        <v>46</v>
      </c>
      <c r="I6" s="113">
        <v>50</v>
      </c>
      <c r="J6" s="425">
        <f t="shared" ref="J6:J12" si="2">IF(OR(I6=0,G6=0),"",I6/G6)</f>
        <v>1.1904761904761905</v>
      </c>
      <c r="K6" s="134">
        <f t="shared" ref="K6:K12" si="3">IF(OR(I6=0,H6=0),"",I6/H6)</f>
        <v>1.0869565217391304</v>
      </c>
      <c r="L6" s="121"/>
      <c r="M6" s="121"/>
      <c r="N6" s="5">
        <f t="shared" ref="N6:N13" si="4">D6-C6</f>
        <v>17.006</v>
      </c>
      <c r="O6" s="6">
        <f t="shared" ref="O6:O13" si="5">I6-H6</f>
        <v>4</v>
      </c>
      <c r="P6" s="5">
        <f t="shared" ref="P6:P13" si="6">D6-B6</f>
        <v>28.113000000000007</v>
      </c>
      <c r="Q6" s="6">
        <f t="shared" ref="Q6:Q13" si="7">I6-G6</f>
        <v>8</v>
      </c>
    </row>
    <row r="7" spans="1:17" ht="14.4" hidden="1" customHeight="1" outlineLevel="1" x14ac:dyDescent="0.3">
      <c r="A7" s="441" t="s">
        <v>169</v>
      </c>
      <c r="B7" s="120">
        <v>197.71299999999999</v>
      </c>
      <c r="C7" s="113">
        <v>166.446</v>
      </c>
      <c r="D7" s="113">
        <v>171.34700000000001</v>
      </c>
      <c r="E7" s="424">
        <f t="shared" si="0"/>
        <v>0.86664508656486938</v>
      </c>
      <c r="F7" s="129">
        <f t="shared" si="1"/>
        <v>1.0294449851603524</v>
      </c>
      <c r="G7" s="133">
        <v>135</v>
      </c>
      <c r="H7" s="113">
        <v>126</v>
      </c>
      <c r="I7" s="113">
        <v>135</v>
      </c>
      <c r="J7" s="425">
        <f t="shared" si="2"/>
        <v>1</v>
      </c>
      <c r="K7" s="134">
        <f t="shared" si="3"/>
        <v>1.0714285714285714</v>
      </c>
      <c r="L7" s="121"/>
      <c r="M7" s="121"/>
      <c r="N7" s="5">
        <f t="shared" si="4"/>
        <v>4.9010000000000105</v>
      </c>
      <c r="O7" s="6">
        <f t="shared" si="5"/>
        <v>9</v>
      </c>
      <c r="P7" s="5">
        <f t="shared" si="6"/>
        <v>-26.365999999999985</v>
      </c>
      <c r="Q7" s="6">
        <f t="shared" si="7"/>
        <v>0</v>
      </c>
    </row>
    <row r="8" spans="1:17" ht="14.4" hidden="1" customHeight="1" outlineLevel="1" x14ac:dyDescent="0.3">
      <c r="A8" s="441" t="s">
        <v>170</v>
      </c>
      <c r="B8" s="120">
        <v>20.463000000000001</v>
      </c>
      <c r="C8" s="113">
        <v>11.332000000000001</v>
      </c>
      <c r="D8" s="113">
        <v>18.463000000000001</v>
      </c>
      <c r="E8" s="424">
        <f t="shared" si="0"/>
        <v>0.90226262033914872</v>
      </c>
      <c r="F8" s="129">
        <f t="shared" si="1"/>
        <v>1.6292799152841511</v>
      </c>
      <c r="G8" s="133">
        <v>17</v>
      </c>
      <c r="H8" s="113">
        <v>13</v>
      </c>
      <c r="I8" s="113">
        <v>13</v>
      </c>
      <c r="J8" s="425">
        <f t="shared" si="2"/>
        <v>0.76470588235294112</v>
      </c>
      <c r="K8" s="134">
        <f t="shared" si="3"/>
        <v>1</v>
      </c>
      <c r="L8" s="121"/>
      <c r="M8" s="121"/>
      <c r="N8" s="5">
        <f t="shared" si="4"/>
        <v>7.1310000000000002</v>
      </c>
      <c r="O8" s="6">
        <f t="shared" si="5"/>
        <v>0</v>
      </c>
      <c r="P8" s="5">
        <f t="shared" si="6"/>
        <v>-2</v>
      </c>
      <c r="Q8" s="6">
        <f t="shared" si="7"/>
        <v>-4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52.651000000000003</v>
      </c>
      <c r="C10" s="113">
        <v>87.570999999999998</v>
      </c>
      <c r="D10" s="113">
        <v>103.244</v>
      </c>
      <c r="E10" s="424">
        <f t="shared" si="0"/>
        <v>1.9609124233157964</v>
      </c>
      <c r="F10" s="129">
        <f t="shared" si="1"/>
        <v>1.1789747747541994</v>
      </c>
      <c r="G10" s="133">
        <v>47</v>
      </c>
      <c r="H10" s="113">
        <v>58</v>
      </c>
      <c r="I10" s="113">
        <v>71</v>
      </c>
      <c r="J10" s="425">
        <f t="shared" si="2"/>
        <v>1.5106382978723405</v>
      </c>
      <c r="K10" s="134">
        <f t="shared" si="3"/>
        <v>1.2241379310344827</v>
      </c>
      <c r="L10" s="121"/>
      <c r="M10" s="121"/>
      <c r="N10" s="5">
        <f t="shared" si="4"/>
        <v>15.673000000000002</v>
      </c>
      <c r="O10" s="6">
        <f t="shared" si="5"/>
        <v>13</v>
      </c>
      <c r="P10" s="5">
        <f t="shared" si="6"/>
        <v>50.592999999999996</v>
      </c>
      <c r="Q10" s="6">
        <f t="shared" si="7"/>
        <v>24</v>
      </c>
    </row>
    <row r="11" spans="1:17" ht="14.4" hidden="1" customHeight="1" outlineLevel="1" x14ac:dyDescent="0.3">
      <c r="A11" s="441" t="s">
        <v>173</v>
      </c>
      <c r="B11" s="120">
        <v>23.459</v>
      </c>
      <c r="C11" s="113">
        <v>22.646999999999998</v>
      </c>
      <c r="D11" s="113">
        <v>27.012</v>
      </c>
      <c r="E11" s="424">
        <f t="shared" si="0"/>
        <v>1.1514557312758431</v>
      </c>
      <c r="F11" s="129">
        <f t="shared" si="1"/>
        <v>1.1927407603656115</v>
      </c>
      <c r="G11" s="133">
        <v>14</v>
      </c>
      <c r="H11" s="113">
        <v>12</v>
      </c>
      <c r="I11" s="113">
        <v>14</v>
      </c>
      <c r="J11" s="425">
        <f t="shared" si="2"/>
        <v>1</v>
      </c>
      <c r="K11" s="134">
        <f t="shared" si="3"/>
        <v>1.1666666666666667</v>
      </c>
      <c r="L11" s="121"/>
      <c r="M11" s="121"/>
      <c r="N11" s="5">
        <f t="shared" si="4"/>
        <v>4.365000000000002</v>
      </c>
      <c r="O11" s="6">
        <f t="shared" si="5"/>
        <v>2</v>
      </c>
      <c r="P11" s="5">
        <f t="shared" si="6"/>
        <v>3.5530000000000008</v>
      </c>
      <c r="Q11" s="6">
        <f t="shared" si="7"/>
        <v>0</v>
      </c>
    </row>
    <row r="12" spans="1:17" ht="14.4" hidden="1" customHeight="1" outlineLevel="1" thickBot="1" x14ac:dyDescent="0.35">
      <c r="A12" s="442" t="s">
        <v>208</v>
      </c>
      <c r="B12" s="238">
        <v>7.1260000000000003</v>
      </c>
      <c r="C12" s="239">
        <v>4.2430000000000003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5</v>
      </c>
      <c r="H12" s="239">
        <v>2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-4.2430000000000003</v>
      </c>
      <c r="O12" s="244">
        <f t="shared" si="5"/>
        <v>-2</v>
      </c>
      <c r="P12" s="243">
        <f t="shared" si="6"/>
        <v>-7.1260000000000003</v>
      </c>
      <c r="Q12" s="244">
        <f t="shared" si="7"/>
        <v>-5</v>
      </c>
    </row>
    <row r="13" spans="1:17" ht="14.4" customHeight="1" collapsed="1" thickBot="1" x14ac:dyDescent="0.35">
      <c r="A13" s="117" t="s">
        <v>3</v>
      </c>
      <c r="B13" s="115">
        <f>SUM(B5:B12)</f>
        <v>617.39699999999982</v>
      </c>
      <c r="C13" s="116">
        <f>SUM(C5:C12)</f>
        <v>645.65100000000018</v>
      </c>
      <c r="D13" s="116">
        <f>SUM(D5:D12)</f>
        <v>668.5920000000001</v>
      </c>
      <c r="E13" s="420">
        <f>IF(OR(D13=0,B13=0),0,D13/B13)</f>
        <v>1.0829207139004566</v>
      </c>
      <c r="F13" s="135">
        <f>IF(OR(D13=0,C13=0),0,D13/C13)</f>
        <v>1.0355315797543874</v>
      </c>
      <c r="G13" s="136">
        <f>SUM(G5:G12)</f>
        <v>400</v>
      </c>
      <c r="H13" s="116">
        <f>SUM(H5:H12)</f>
        <v>422</v>
      </c>
      <c r="I13" s="116">
        <f>SUM(I5:I12)</f>
        <v>429</v>
      </c>
      <c r="J13" s="420">
        <f>IF(OR(I13=0,G13=0),0,I13/G13)</f>
        <v>1.0725</v>
      </c>
      <c r="K13" s="137">
        <f>IF(OR(I13=0,H13=0),0,I13/H13)</f>
        <v>1.0165876777251184</v>
      </c>
      <c r="L13" s="121"/>
      <c r="M13" s="121"/>
      <c r="N13" s="127">
        <f t="shared" si="4"/>
        <v>22.940999999999917</v>
      </c>
      <c r="O13" s="138">
        <f t="shared" si="5"/>
        <v>7</v>
      </c>
      <c r="P13" s="127">
        <f t="shared" si="6"/>
        <v>51.195000000000277</v>
      </c>
      <c r="Q13" s="138">
        <f t="shared" si="7"/>
        <v>29</v>
      </c>
    </row>
    <row r="14" spans="1:17" ht="14.4" customHeight="1" x14ac:dyDescent="0.3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" customHeight="1" thickBot="1" x14ac:dyDescent="0.3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263.01100000000002</v>
      </c>
      <c r="C18" s="114">
        <v>289.33100000000002</v>
      </c>
      <c r="D18" s="114">
        <v>267.43900000000002</v>
      </c>
      <c r="E18" s="424">
        <f>IF(OR(D18=0,B18=0),"",D18/B18)</f>
        <v>1.0168357977422997</v>
      </c>
      <c r="F18" s="129">
        <f>IF(OR(D18=0,C18=0),"",D18/C18)</f>
        <v>0.92433579533475507</v>
      </c>
      <c r="G18" s="119">
        <v>140</v>
      </c>
      <c r="H18" s="114">
        <v>165</v>
      </c>
      <c r="I18" s="114">
        <v>146</v>
      </c>
      <c r="J18" s="424">
        <f>IF(OR(I18=0,G18=0),"",I18/G18)</f>
        <v>1.0428571428571429</v>
      </c>
      <c r="K18" s="131">
        <f>IF(OR(I18=0,H18=0),"",I18/H18)</f>
        <v>0.88484848484848488</v>
      </c>
      <c r="L18" s="645">
        <v>0.91871999999999998</v>
      </c>
      <c r="M18" s="646"/>
      <c r="N18" s="145">
        <f t="shared" ref="N18:N26" si="8">D18-C18</f>
        <v>-21.891999999999996</v>
      </c>
      <c r="O18" s="146">
        <f t="shared" ref="O18:O26" si="9">I18-H18</f>
        <v>-19</v>
      </c>
      <c r="P18" s="145">
        <f t="shared" ref="P18:P26" si="10">D18-B18</f>
        <v>4.4279999999999973</v>
      </c>
      <c r="Q18" s="146">
        <f t="shared" ref="Q18:Q26" si="11">I18-G18</f>
        <v>6</v>
      </c>
    </row>
    <row r="19" spans="1:17" ht="14.4" hidden="1" customHeight="1" outlineLevel="1" x14ac:dyDescent="0.3">
      <c r="A19" s="441" t="s">
        <v>168</v>
      </c>
      <c r="B19" s="120">
        <v>52.973999999999997</v>
      </c>
      <c r="C19" s="113">
        <v>64.081000000000003</v>
      </c>
      <c r="D19" s="113">
        <v>81.087000000000003</v>
      </c>
      <c r="E19" s="425">
        <f t="shared" ref="E19:E25" si="12">IF(OR(D19=0,B19=0),"",D19/B19)</f>
        <v>1.5306943028655569</v>
      </c>
      <c r="F19" s="132">
        <f t="shared" ref="F19:F25" si="13">IF(OR(D19=0,C19=0),"",D19/C19)</f>
        <v>1.2653828747990823</v>
      </c>
      <c r="G19" s="120">
        <v>42</v>
      </c>
      <c r="H19" s="113">
        <v>46</v>
      </c>
      <c r="I19" s="113">
        <v>50</v>
      </c>
      <c r="J19" s="425">
        <f t="shared" ref="J19:J25" si="14">IF(OR(I19=0,G19=0),"",I19/G19)</f>
        <v>1.1904761904761905</v>
      </c>
      <c r="K19" s="134">
        <f t="shared" ref="K19:K25" si="15">IF(OR(I19=0,H19=0),"",I19/H19)</f>
        <v>1.0869565217391304</v>
      </c>
      <c r="L19" s="645">
        <v>0.99456</v>
      </c>
      <c r="M19" s="646"/>
      <c r="N19" s="147">
        <f t="shared" si="8"/>
        <v>17.006</v>
      </c>
      <c r="O19" s="148">
        <f t="shared" si="9"/>
        <v>4</v>
      </c>
      <c r="P19" s="147">
        <f t="shared" si="10"/>
        <v>28.113000000000007</v>
      </c>
      <c r="Q19" s="148">
        <f t="shared" si="11"/>
        <v>8</v>
      </c>
    </row>
    <row r="20" spans="1:17" ht="14.4" hidden="1" customHeight="1" outlineLevel="1" x14ac:dyDescent="0.3">
      <c r="A20" s="441" t="s">
        <v>169</v>
      </c>
      <c r="B20" s="120">
        <v>197.71299999999999</v>
      </c>
      <c r="C20" s="113">
        <v>166.446</v>
      </c>
      <c r="D20" s="113">
        <v>171.34700000000001</v>
      </c>
      <c r="E20" s="425">
        <f t="shared" si="12"/>
        <v>0.86664508656486938</v>
      </c>
      <c r="F20" s="132">
        <f t="shared" si="13"/>
        <v>1.0294449851603524</v>
      </c>
      <c r="G20" s="120">
        <v>135</v>
      </c>
      <c r="H20" s="113">
        <v>126</v>
      </c>
      <c r="I20" s="113">
        <v>135</v>
      </c>
      <c r="J20" s="425">
        <f t="shared" si="14"/>
        <v>1</v>
      </c>
      <c r="K20" s="134">
        <f t="shared" si="15"/>
        <v>1.0714285714285714</v>
      </c>
      <c r="L20" s="645">
        <v>0.96671999999999991</v>
      </c>
      <c r="M20" s="646"/>
      <c r="N20" s="147">
        <f t="shared" si="8"/>
        <v>4.9010000000000105</v>
      </c>
      <c r="O20" s="148">
        <f t="shared" si="9"/>
        <v>9</v>
      </c>
      <c r="P20" s="147">
        <f t="shared" si="10"/>
        <v>-26.365999999999985</v>
      </c>
      <c r="Q20" s="148">
        <f t="shared" si="11"/>
        <v>0</v>
      </c>
    </row>
    <row r="21" spans="1:17" ht="14.4" hidden="1" customHeight="1" outlineLevel="1" x14ac:dyDescent="0.3">
      <c r="A21" s="441" t="s">
        <v>170</v>
      </c>
      <c r="B21" s="120">
        <v>20.463000000000001</v>
      </c>
      <c r="C21" s="113">
        <v>11.332000000000001</v>
      </c>
      <c r="D21" s="113">
        <v>18.463000000000001</v>
      </c>
      <c r="E21" s="425">
        <f t="shared" si="12"/>
        <v>0.90226262033914872</v>
      </c>
      <c r="F21" s="132">
        <f t="shared" si="13"/>
        <v>1.6292799152841511</v>
      </c>
      <c r="G21" s="120">
        <v>17</v>
      </c>
      <c r="H21" s="113">
        <v>13</v>
      </c>
      <c r="I21" s="113">
        <v>13</v>
      </c>
      <c r="J21" s="425">
        <f t="shared" si="14"/>
        <v>0.76470588235294112</v>
      </c>
      <c r="K21" s="134">
        <f t="shared" si="15"/>
        <v>1</v>
      </c>
      <c r="L21" s="645">
        <v>1.11744</v>
      </c>
      <c r="M21" s="646"/>
      <c r="N21" s="147">
        <f t="shared" si="8"/>
        <v>7.1310000000000002</v>
      </c>
      <c r="O21" s="148">
        <f t="shared" si="9"/>
        <v>0</v>
      </c>
      <c r="P21" s="147">
        <f t="shared" si="10"/>
        <v>-2</v>
      </c>
      <c r="Q21" s="148">
        <f t="shared" si="11"/>
        <v>-4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52.651000000000003</v>
      </c>
      <c r="C23" s="113">
        <v>87.570999999999998</v>
      </c>
      <c r="D23" s="113">
        <v>103.244</v>
      </c>
      <c r="E23" s="425">
        <f t="shared" si="12"/>
        <v>1.9609124233157964</v>
      </c>
      <c r="F23" s="132">
        <f t="shared" si="13"/>
        <v>1.1789747747541994</v>
      </c>
      <c r="G23" s="120">
        <v>47</v>
      </c>
      <c r="H23" s="113">
        <v>58</v>
      </c>
      <c r="I23" s="113">
        <v>71</v>
      </c>
      <c r="J23" s="425">
        <f t="shared" si="14"/>
        <v>1.5106382978723405</v>
      </c>
      <c r="K23" s="134">
        <f t="shared" si="15"/>
        <v>1.2241379310344827</v>
      </c>
      <c r="L23" s="645">
        <v>0.98495999999999995</v>
      </c>
      <c r="M23" s="646"/>
      <c r="N23" s="147">
        <f t="shared" si="8"/>
        <v>15.673000000000002</v>
      </c>
      <c r="O23" s="148">
        <f t="shared" si="9"/>
        <v>13</v>
      </c>
      <c r="P23" s="147">
        <f t="shared" si="10"/>
        <v>50.592999999999996</v>
      </c>
      <c r="Q23" s="148">
        <f t="shared" si="11"/>
        <v>24</v>
      </c>
    </row>
    <row r="24" spans="1:17" ht="14.4" hidden="1" customHeight="1" outlineLevel="1" x14ac:dyDescent="0.3">
      <c r="A24" s="441" t="s">
        <v>173</v>
      </c>
      <c r="B24" s="120">
        <v>23.459</v>
      </c>
      <c r="C24" s="113">
        <v>22.646999999999998</v>
      </c>
      <c r="D24" s="113">
        <v>27.012</v>
      </c>
      <c r="E24" s="425">
        <f t="shared" si="12"/>
        <v>1.1514557312758431</v>
      </c>
      <c r="F24" s="132">
        <f t="shared" si="13"/>
        <v>1.1927407603656115</v>
      </c>
      <c r="G24" s="120">
        <v>14</v>
      </c>
      <c r="H24" s="113">
        <v>12</v>
      </c>
      <c r="I24" s="113">
        <v>14</v>
      </c>
      <c r="J24" s="425">
        <f t="shared" si="14"/>
        <v>1</v>
      </c>
      <c r="K24" s="134">
        <f t="shared" si="15"/>
        <v>1.1666666666666667</v>
      </c>
      <c r="L24" s="645">
        <v>1.0147199999999998</v>
      </c>
      <c r="M24" s="646"/>
      <c r="N24" s="147">
        <f t="shared" si="8"/>
        <v>4.365000000000002</v>
      </c>
      <c r="O24" s="148">
        <f t="shared" si="9"/>
        <v>2</v>
      </c>
      <c r="P24" s="147">
        <f t="shared" si="10"/>
        <v>3.5530000000000008</v>
      </c>
      <c r="Q24" s="148">
        <f t="shared" si="11"/>
        <v>0</v>
      </c>
    </row>
    <row r="25" spans="1:17" ht="14.4" hidden="1" customHeight="1" outlineLevel="1" thickBot="1" x14ac:dyDescent="0.35">
      <c r="A25" s="442" t="s">
        <v>208</v>
      </c>
      <c r="B25" s="238">
        <v>7.1260000000000003</v>
      </c>
      <c r="C25" s="239">
        <v>4.2430000000000003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5</v>
      </c>
      <c r="H25" s="239">
        <v>2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-4.2430000000000003</v>
      </c>
      <c r="O25" s="246">
        <f t="shared" si="9"/>
        <v>-2</v>
      </c>
      <c r="P25" s="245">
        <f t="shared" si="10"/>
        <v>-7.1260000000000003</v>
      </c>
      <c r="Q25" s="246">
        <f t="shared" si="11"/>
        <v>-5</v>
      </c>
    </row>
    <row r="26" spans="1:17" ht="14.4" customHeight="1" collapsed="1" thickBot="1" x14ac:dyDescent="0.35">
      <c r="A26" s="445" t="s">
        <v>3</v>
      </c>
      <c r="B26" s="149">
        <f>SUM(B18:B25)</f>
        <v>617.39699999999982</v>
      </c>
      <c r="C26" s="150">
        <f>SUM(C18:C25)</f>
        <v>645.65100000000018</v>
      </c>
      <c r="D26" s="150">
        <f>SUM(D18:D25)</f>
        <v>668.5920000000001</v>
      </c>
      <c r="E26" s="421">
        <f>IF(OR(D26=0,B26=0),0,D26/B26)</f>
        <v>1.0829207139004566</v>
      </c>
      <c r="F26" s="151">
        <f>IF(OR(D26=0,C26=0),0,D26/C26)</f>
        <v>1.0355315797543874</v>
      </c>
      <c r="G26" s="149">
        <f>SUM(G18:G25)</f>
        <v>400</v>
      </c>
      <c r="H26" s="150">
        <f>SUM(H18:H25)</f>
        <v>422</v>
      </c>
      <c r="I26" s="150">
        <f>SUM(I18:I25)</f>
        <v>429</v>
      </c>
      <c r="J26" s="421">
        <f>IF(OR(I26=0,G26=0),0,I26/G26)</f>
        <v>1.0725</v>
      </c>
      <c r="K26" s="152">
        <f>IF(OR(I26=0,H26=0),0,I26/H26)</f>
        <v>1.0165876777251184</v>
      </c>
      <c r="L26" s="121"/>
      <c r="M26" s="121"/>
      <c r="N26" s="143">
        <f t="shared" si="8"/>
        <v>22.940999999999917</v>
      </c>
      <c r="O26" s="153">
        <f t="shared" si="9"/>
        <v>7</v>
      </c>
      <c r="P26" s="143">
        <f t="shared" si="10"/>
        <v>51.195000000000277</v>
      </c>
      <c r="Q26" s="153">
        <f t="shared" si="11"/>
        <v>29</v>
      </c>
    </row>
    <row r="27" spans="1:17" ht="14.4" customHeight="1" x14ac:dyDescent="0.3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302</v>
      </c>
    </row>
    <row r="56" spans="1:17" ht="14.4" customHeight="1" x14ac:dyDescent="0.25">
      <c r="A56" s="386" t="s">
        <v>303</v>
      </c>
    </row>
    <row r="57" spans="1:17" ht="14.4" customHeight="1" x14ac:dyDescent="0.25">
      <c r="A57" s="385" t="s">
        <v>304</v>
      </c>
    </row>
    <row r="58" spans="1:17" ht="14.4" customHeight="1" x14ac:dyDescent="0.25">
      <c r="A58" s="386" t="s">
        <v>305</v>
      </c>
    </row>
    <row r="59" spans="1:17" ht="14.4" customHeight="1" x14ac:dyDescent="0.25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871</v>
      </c>
      <c r="C33" s="199">
        <v>873</v>
      </c>
      <c r="D33" s="84">
        <f>IF(C33="","",C33-B33)</f>
        <v>2</v>
      </c>
      <c r="E33" s="85">
        <f>IF(C33="","",C33/B33)</f>
        <v>1.0022962112514351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2728</v>
      </c>
      <c r="C34" s="200">
        <v>2423</v>
      </c>
      <c r="D34" s="87">
        <f t="shared" ref="D34:D45" si="0">IF(C34="","",C34-B34)</f>
        <v>-305</v>
      </c>
      <c r="E34" s="88">
        <f t="shared" ref="E34:E45" si="1">IF(C34="","",C34/B34)</f>
        <v>0.88819648093841641</v>
      </c>
      <c r="F34" s="89">
        <v>274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98" t="s">
        <v>4249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4174</v>
      </c>
      <c r="B5" s="950"/>
      <c r="C5" s="951"/>
      <c r="D5" s="952"/>
      <c r="E5" s="953"/>
      <c r="F5" s="954"/>
      <c r="G5" s="955"/>
      <c r="H5" s="956">
        <v>1</v>
      </c>
      <c r="I5" s="957">
        <v>0.24</v>
      </c>
      <c r="J5" s="958">
        <v>3</v>
      </c>
      <c r="K5" s="959">
        <v>0.24</v>
      </c>
      <c r="L5" s="960">
        <v>1</v>
      </c>
      <c r="M5" s="960">
        <v>6</v>
      </c>
      <c r="N5" s="961">
        <v>2</v>
      </c>
      <c r="O5" s="960" t="s">
        <v>4175</v>
      </c>
      <c r="P5" s="962" t="s">
        <v>4176</v>
      </c>
      <c r="Q5" s="963">
        <f>H5-B5</f>
        <v>1</v>
      </c>
      <c r="R5" s="978">
        <f>I5-C5</f>
        <v>0.24</v>
      </c>
      <c r="S5" s="963">
        <f>H5-E5</f>
        <v>1</v>
      </c>
      <c r="T5" s="978">
        <f>I5-F5</f>
        <v>0.24</v>
      </c>
      <c r="U5" s="988">
        <v>2</v>
      </c>
      <c r="V5" s="950">
        <v>3</v>
      </c>
      <c r="W5" s="950">
        <v>1</v>
      </c>
      <c r="X5" s="989">
        <v>1.5</v>
      </c>
      <c r="Y5" s="990">
        <v>1</v>
      </c>
    </row>
    <row r="6" spans="1:25" ht="14.4" customHeight="1" x14ac:dyDescent="0.3">
      <c r="A6" s="947" t="s">
        <v>4177</v>
      </c>
      <c r="B6" s="928">
        <v>48</v>
      </c>
      <c r="C6" s="929">
        <v>145.19999999999999</v>
      </c>
      <c r="D6" s="930">
        <v>8.9</v>
      </c>
      <c r="E6" s="931">
        <v>55</v>
      </c>
      <c r="F6" s="911">
        <v>166.52</v>
      </c>
      <c r="G6" s="912">
        <v>9.1999999999999993</v>
      </c>
      <c r="H6" s="913">
        <v>68</v>
      </c>
      <c r="I6" s="914">
        <v>206.42</v>
      </c>
      <c r="J6" s="920">
        <v>8.8000000000000007</v>
      </c>
      <c r="K6" s="916">
        <v>3.02</v>
      </c>
      <c r="L6" s="917">
        <v>4</v>
      </c>
      <c r="M6" s="917">
        <v>33</v>
      </c>
      <c r="N6" s="918">
        <v>11</v>
      </c>
      <c r="O6" s="917" t="s">
        <v>4175</v>
      </c>
      <c r="P6" s="932" t="s">
        <v>4178</v>
      </c>
      <c r="Q6" s="919">
        <f t="shared" ref="Q6:R45" si="0">H6-B6</f>
        <v>20</v>
      </c>
      <c r="R6" s="979">
        <f t="shared" si="0"/>
        <v>61.22</v>
      </c>
      <c r="S6" s="919">
        <f t="shared" ref="S6:S45" si="1">H6-E6</f>
        <v>13</v>
      </c>
      <c r="T6" s="979">
        <f t="shared" ref="T6:T45" si="2">I6-F6</f>
        <v>39.899999999999977</v>
      </c>
      <c r="U6" s="986">
        <v>748</v>
      </c>
      <c r="V6" s="928">
        <v>598.40000000000009</v>
      </c>
      <c r="W6" s="928">
        <v>-149.59999999999991</v>
      </c>
      <c r="X6" s="984">
        <v>0.80000000000000016</v>
      </c>
      <c r="Y6" s="982">
        <v>15</v>
      </c>
    </row>
    <row r="7" spans="1:25" ht="14.4" customHeight="1" x14ac:dyDescent="0.3">
      <c r="A7" s="948" t="s">
        <v>4179</v>
      </c>
      <c r="B7" s="934">
        <v>4</v>
      </c>
      <c r="C7" s="935">
        <v>12.44</v>
      </c>
      <c r="D7" s="933">
        <v>8.5</v>
      </c>
      <c r="E7" s="936">
        <v>4</v>
      </c>
      <c r="F7" s="937">
        <v>12.44</v>
      </c>
      <c r="G7" s="921">
        <v>8.5</v>
      </c>
      <c r="H7" s="938"/>
      <c r="I7" s="939"/>
      <c r="J7" s="922"/>
      <c r="K7" s="940">
        <v>3.11</v>
      </c>
      <c r="L7" s="941">
        <v>4</v>
      </c>
      <c r="M7" s="941">
        <v>39</v>
      </c>
      <c r="N7" s="942">
        <v>13</v>
      </c>
      <c r="O7" s="941" t="s">
        <v>4175</v>
      </c>
      <c r="P7" s="943" t="s">
        <v>4178</v>
      </c>
      <c r="Q7" s="944">
        <f t="shared" si="0"/>
        <v>-4</v>
      </c>
      <c r="R7" s="980">
        <f t="shared" si="0"/>
        <v>-12.44</v>
      </c>
      <c r="S7" s="944">
        <f t="shared" si="1"/>
        <v>-4</v>
      </c>
      <c r="T7" s="980">
        <f t="shared" si="2"/>
        <v>-12.44</v>
      </c>
      <c r="U7" s="987" t="s">
        <v>583</v>
      </c>
      <c r="V7" s="934" t="s">
        <v>583</v>
      </c>
      <c r="W7" s="934" t="s">
        <v>583</v>
      </c>
      <c r="X7" s="985" t="s">
        <v>583</v>
      </c>
      <c r="Y7" s="983"/>
    </row>
    <row r="8" spans="1:25" ht="14.4" customHeight="1" x14ac:dyDescent="0.3">
      <c r="A8" s="948" t="s">
        <v>4180</v>
      </c>
      <c r="B8" s="934">
        <v>1</v>
      </c>
      <c r="C8" s="935">
        <v>3.71</v>
      </c>
      <c r="D8" s="933">
        <v>10</v>
      </c>
      <c r="E8" s="936">
        <v>1</v>
      </c>
      <c r="F8" s="937">
        <v>3.71</v>
      </c>
      <c r="G8" s="921">
        <v>11</v>
      </c>
      <c r="H8" s="938"/>
      <c r="I8" s="939"/>
      <c r="J8" s="922"/>
      <c r="K8" s="940">
        <v>3.71</v>
      </c>
      <c r="L8" s="941">
        <v>5</v>
      </c>
      <c r="M8" s="941">
        <v>45</v>
      </c>
      <c r="N8" s="942">
        <v>15</v>
      </c>
      <c r="O8" s="941" t="s">
        <v>4175</v>
      </c>
      <c r="P8" s="943" t="s">
        <v>4178</v>
      </c>
      <c r="Q8" s="944">
        <f t="shared" si="0"/>
        <v>-1</v>
      </c>
      <c r="R8" s="980">
        <f t="shared" si="0"/>
        <v>-3.71</v>
      </c>
      <c r="S8" s="944">
        <f t="shared" si="1"/>
        <v>-1</v>
      </c>
      <c r="T8" s="980">
        <f t="shared" si="2"/>
        <v>-3.71</v>
      </c>
      <c r="U8" s="987" t="s">
        <v>583</v>
      </c>
      <c r="V8" s="934" t="s">
        <v>583</v>
      </c>
      <c r="W8" s="934" t="s">
        <v>583</v>
      </c>
      <c r="X8" s="985" t="s">
        <v>583</v>
      </c>
      <c r="Y8" s="983"/>
    </row>
    <row r="9" spans="1:25" ht="14.4" customHeight="1" x14ac:dyDescent="0.3">
      <c r="A9" s="947" t="s">
        <v>4181</v>
      </c>
      <c r="B9" s="928">
        <v>1</v>
      </c>
      <c r="C9" s="929">
        <v>2.38</v>
      </c>
      <c r="D9" s="930">
        <v>32</v>
      </c>
      <c r="E9" s="931">
        <v>2</v>
      </c>
      <c r="F9" s="911">
        <v>6.28</v>
      </c>
      <c r="G9" s="912">
        <v>13.5</v>
      </c>
      <c r="H9" s="913">
        <v>3</v>
      </c>
      <c r="I9" s="914">
        <v>7.51</v>
      </c>
      <c r="J9" s="915">
        <v>17</v>
      </c>
      <c r="K9" s="916">
        <v>2.38</v>
      </c>
      <c r="L9" s="917">
        <v>4</v>
      </c>
      <c r="M9" s="917">
        <v>33</v>
      </c>
      <c r="N9" s="918">
        <v>11</v>
      </c>
      <c r="O9" s="917" t="s">
        <v>4175</v>
      </c>
      <c r="P9" s="932" t="s">
        <v>4182</v>
      </c>
      <c r="Q9" s="919">
        <f t="shared" si="0"/>
        <v>2</v>
      </c>
      <c r="R9" s="979">
        <f t="shared" si="0"/>
        <v>5.13</v>
      </c>
      <c r="S9" s="919">
        <f t="shared" si="1"/>
        <v>1</v>
      </c>
      <c r="T9" s="979">
        <f t="shared" si="2"/>
        <v>1.2299999999999995</v>
      </c>
      <c r="U9" s="986">
        <v>33</v>
      </c>
      <c r="V9" s="928">
        <v>51</v>
      </c>
      <c r="W9" s="928">
        <v>18</v>
      </c>
      <c r="X9" s="984">
        <v>1.5454545454545454</v>
      </c>
      <c r="Y9" s="982">
        <v>21</v>
      </c>
    </row>
    <row r="10" spans="1:25" ht="14.4" customHeight="1" x14ac:dyDescent="0.3">
      <c r="A10" s="948" t="s">
        <v>4183</v>
      </c>
      <c r="B10" s="934">
        <v>1</v>
      </c>
      <c r="C10" s="935">
        <v>2.76</v>
      </c>
      <c r="D10" s="933">
        <v>8</v>
      </c>
      <c r="E10" s="936"/>
      <c r="F10" s="937"/>
      <c r="G10" s="921"/>
      <c r="H10" s="938">
        <v>1</v>
      </c>
      <c r="I10" s="939">
        <v>2.76</v>
      </c>
      <c r="J10" s="923">
        <v>28</v>
      </c>
      <c r="K10" s="940">
        <v>2.76</v>
      </c>
      <c r="L10" s="941">
        <v>4</v>
      </c>
      <c r="M10" s="941">
        <v>39</v>
      </c>
      <c r="N10" s="942">
        <v>13</v>
      </c>
      <c r="O10" s="941" t="s">
        <v>4175</v>
      </c>
      <c r="P10" s="943" t="s">
        <v>4182</v>
      </c>
      <c r="Q10" s="944">
        <f t="shared" si="0"/>
        <v>0</v>
      </c>
      <c r="R10" s="980">
        <f t="shared" si="0"/>
        <v>0</v>
      </c>
      <c r="S10" s="944">
        <f t="shared" si="1"/>
        <v>1</v>
      </c>
      <c r="T10" s="980">
        <f t="shared" si="2"/>
        <v>2.76</v>
      </c>
      <c r="U10" s="987">
        <v>13</v>
      </c>
      <c r="V10" s="934">
        <v>28</v>
      </c>
      <c r="W10" s="934">
        <v>15</v>
      </c>
      <c r="X10" s="985">
        <v>2.1538461538461537</v>
      </c>
      <c r="Y10" s="983">
        <v>15</v>
      </c>
    </row>
    <row r="11" spans="1:25" ht="14.4" customHeight="1" x14ac:dyDescent="0.3">
      <c r="A11" s="947" t="s">
        <v>4184</v>
      </c>
      <c r="B11" s="924">
        <v>1</v>
      </c>
      <c r="C11" s="925">
        <v>2.35</v>
      </c>
      <c r="D11" s="926">
        <v>30</v>
      </c>
      <c r="E11" s="931"/>
      <c r="F11" s="911"/>
      <c r="G11" s="912"/>
      <c r="H11" s="917"/>
      <c r="I11" s="911"/>
      <c r="J11" s="912"/>
      <c r="K11" s="916">
        <v>0.79</v>
      </c>
      <c r="L11" s="917">
        <v>2</v>
      </c>
      <c r="M11" s="917">
        <v>15</v>
      </c>
      <c r="N11" s="918">
        <v>5</v>
      </c>
      <c r="O11" s="917" t="s">
        <v>4175</v>
      </c>
      <c r="P11" s="932" t="s">
        <v>4185</v>
      </c>
      <c r="Q11" s="919">
        <f t="shared" si="0"/>
        <v>-1</v>
      </c>
      <c r="R11" s="979">
        <f t="shared" si="0"/>
        <v>-2.35</v>
      </c>
      <c r="S11" s="919">
        <f t="shared" si="1"/>
        <v>0</v>
      </c>
      <c r="T11" s="979">
        <f t="shared" si="2"/>
        <v>0</v>
      </c>
      <c r="U11" s="986" t="s">
        <v>583</v>
      </c>
      <c r="V11" s="928" t="s">
        <v>583</v>
      </c>
      <c r="W11" s="928" t="s">
        <v>583</v>
      </c>
      <c r="X11" s="984" t="s">
        <v>583</v>
      </c>
      <c r="Y11" s="982"/>
    </row>
    <row r="12" spans="1:25" ht="14.4" customHeight="1" x14ac:dyDescent="0.3">
      <c r="A12" s="948" t="s">
        <v>4186</v>
      </c>
      <c r="B12" s="945">
        <v>2</v>
      </c>
      <c r="C12" s="946">
        <v>9.84</v>
      </c>
      <c r="D12" s="927">
        <v>60</v>
      </c>
      <c r="E12" s="936"/>
      <c r="F12" s="937"/>
      <c r="G12" s="921"/>
      <c r="H12" s="941"/>
      <c r="I12" s="937"/>
      <c r="J12" s="921"/>
      <c r="K12" s="940">
        <v>4.82</v>
      </c>
      <c r="L12" s="941">
        <v>9</v>
      </c>
      <c r="M12" s="941">
        <v>81</v>
      </c>
      <c r="N12" s="942">
        <v>27</v>
      </c>
      <c r="O12" s="941" t="s">
        <v>4175</v>
      </c>
      <c r="P12" s="943" t="s">
        <v>4185</v>
      </c>
      <c r="Q12" s="944">
        <f t="shared" si="0"/>
        <v>-2</v>
      </c>
      <c r="R12" s="980">
        <f t="shared" si="0"/>
        <v>-9.84</v>
      </c>
      <c r="S12" s="944">
        <f t="shared" si="1"/>
        <v>0</v>
      </c>
      <c r="T12" s="980">
        <f t="shared" si="2"/>
        <v>0</v>
      </c>
      <c r="U12" s="987" t="s">
        <v>583</v>
      </c>
      <c r="V12" s="934" t="s">
        <v>583</v>
      </c>
      <c r="W12" s="934" t="s">
        <v>583</v>
      </c>
      <c r="X12" s="985" t="s">
        <v>583</v>
      </c>
      <c r="Y12" s="983"/>
    </row>
    <row r="13" spans="1:25" ht="14.4" customHeight="1" x14ac:dyDescent="0.3">
      <c r="A13" s="947" t="s">
        <v>4187</v>
      </c>
      <c r="B13" s="928">
        <v>90</v>
      </c>
      <c r="C13" s="929">
        <v>112.55</v>
      </c>
      <c r="D13" s="930">
        <v>4.2</v>
      </c>
      <c r="E13" s="931">
        <v>95</v>
      </c>
      <c r="F13" s="911">
        <v>124.24</v>
      </c>
      <c r="G13" s="912">
        <v>4.2</v>
      </c>
      <c r="H13" s="913">
        <v>111</v>
      </c>
      <c r="I13" s="914">
        <v>146.33000000000001</v>
      </c>
      <c r="J13" s="920">
        <v>4.2</v>
      </c>
      <c r="K13" s="916">
        <v>1.22</v>
      </c>
      <c r="L13" s="917">
        <v>2</v>
      </c>
      <c r="M13" s="917">
        <v>18</v>
      </c>
      <c r="N13" s="918">
        <v>6</v>
      </c>
      <c r="O13" s="917" t="s">
        <v>4175</v>
      </c>
      <c r="P13" s="932" t="s">
        <v>4188</v>
      </c>
      <c r="Q13" s="919">
        <f t="shared" si="0"/>
        <v>21</v>
      </c>
      <c r="R13" s="979">
        <f t="shared" si="0"/>
        <v>33.780000000000015</v>
      </c>
      <c r="S13" s="919">
        <f t="shared" si="1"/>
        <v>16</v>
      </c>
      <c r="T13" s="979">
        <f t="shared" si="2"/>
        <v>22.090000000000018</v>
      </c>
      <c r="U13" s="986">
        <v>666</v>
      </c>
      <c r="V13" s="928">
        <v>466.20000000000005</v>
      </c>
      <c r="W13" s="928">
        <v>-199.79999999999995</v>
      </c>
      <c r="X13" s="984">
        <v>0.70000000000000007</v>
      </c>
      <c r="Y13" s="982">
        <v>2</v>
      </c>
    </row>
    <row r="14" spans="1:25" ht="14.4" customHeight="1" x14ac:dyDescent="0.3">
      <c r="A14" s="948" t="s">
        <v>4189</v>
      </c>
      <c r="B14" s="934">
        <v>1</v>
      </c>
      <c r="C14" s="935">
        <v>1.58</v>
      </c>
      <c r="D14" s="933">
        <v>5</v>
      </c>
      <c r="E14" s="936">
        <v>1</v>
      </c>
      <c r="F14" s="937">
        <v>1.87</v>
      </c>
      <c r="G14" s="921">
        <v>5</v>
      </c>
      <c r="H14" s="938">
        <v>1</v>
      </c>
      <c r="I14" s="939">
        <v>1.58</v>
      </c>
      <c r="J14" s="923">
        <v>14</v>
      </c>
      <c r="K14" s="940">
        <v>1.58</v>
      </c>
      <c r="L14" s="941">
        <v>3</v>
      </c>
      <c r="M14" s="941">
        <v>24</v>
      </c>
      <c r="N14" s="942">
        <v>8</v>
      </c>
      <c r="O14" s="941" t="s">
        <v>4175</v>
      </c>
      <c r="P14" s="943" t="s">
        <v>4188</v>
      </c>
      <c r="Q14" s="944">
        <f t="shared" si="0"/>
        <v>0</v>
      </c>
      <c r="R14" s="980">
        <f t="shared" si="0"/>
        <v>0</v>
      </c>
      <c r="S14" s="944">
        <f t="shared" si="1"/>
        <v>0</v>
      </c>
      <c r="T14" s="980">
        <f t="shared" si="2"/>
        <v>-0.29000000000000004</v>
      </c>
      <c r="U14" s="987">
        <v>8</v>
      </c>
      <c r="V14" s="934">
        <v>14</v>
      </c>
      <c r="W14" s="934">
        <v>6</v>
      </c>
      <c r="X14" s="985">
        <v>1.75</v>
      </c>
      <c r="Y14" s="983">
        <v>6</v>
      </c>
    </row>
    <row r="15" spans="1:25" ht="14.4" customHeight="1" x14ac:dyDescent="0.3">
      <c r="A15" s="948" t="s">
        <v>4190</v>
      </c>
      <c r="B15" s="934"/>
      <c r="C15" s="935"/>
      <c r="D15" s="933"/>
      <c r="E15" s="936">
        <v>1</v>
      </c>
      <c r="F15" s="937">
        <v>2.37</v>
      </c>
      <c r="G15" s="921">
        <v>4</v>
      </c>
      <c r="H15" s="938"/>
      <c r="I15" s="939"/>
      <c r="J15" s="922"/>
      <c r="K15" s="940">
        <v>2.37</v>
      </c>
      <c r="L15" s="941">
        <v>4</v>
      </c>
      <c r="M15" s="941">
        <v>39</v>
      </c>
      <c r="N15" s="942">
        <v>13</v>
      </c>
      <c r="O15" s="941" t="s">
        <v>4175</v>
      </c>
      <c r="P15" s="943" t="s">
        <v>4188</v>
      </c>
      <c r="Q15" s="944">
        <f t="shared" si="0"/>
        <v>0</v>
      </c>
      <c r="R15" s="980">
        <f t="shared" si="0"/>
        <v>0</v>
      </c>
      <c r="S15" s="944">
        <f t="shared" si="1"/>
        <v>-1</v>
      </c>
      <c r="T15" s="980">
        <f t="shared" si="2"/>
        <v>-2.37</v>
      </c>
      <c r="U15" s="987" t="s">
        <v>583</v>
      </c>
      <c r="V15" s="934" t="s">
        <v>583</v>
      </c>
      <c r="W15" s="934" t="s">
        <v>583</v>
      </c>
      <c r="X15" s="985" t="s">
        <v>583</v>
      </c>
      <c r="Y15" s="983"/>
    </row>
    <row r="16" spans="1:25" ht="14.4" customHeight="1" x14ac:dyDescent="0.3">
      <c r="A16" s="947" t="s">
        <v>4191</v>
      </c>
      <c r="B16" s="928">
        <v>10</v>
      </c>
      <c r="C16" s="929">
        <v>4.53</v>
      </c>
      <c r="D16" s="930">
        <v>4.8</v>
      </c>
      <c r="E16" s="913">
        <v>15</v>
      </c>
      <c r="F16" s="914">
        <v>6.44</v>
      </c>
      <c r="G16" s="920">
        <v>4.0999999999999996</v>
      </c>
      <c r="H16" s="917">
        <v>12</v>
      </c>
      <c r="I16" s="911">
        <v>4.5599999999999996</v>
      </c>
      <c r="J16" s="915">
        <v>3.1</v>
      </c>
      <c r="K16" s="916">
        <v>0.38</v>
      </c>
      <c r="L16" s="917">
        <v>1</v>
      </c>
      <c r="M16" s="917">
        <v>9</v>
      </c>
      <c r="N16" s="918">
        <v>3</v>
      </c>
      <c r="O16" s="917" t="s">
        <v>4175</v>
      </c>
      <c r="P16" s="932" t="s">
        <v>4192</v>
      </c>
      <c r="Q16" s="919">
        <f t="shared" si="0"/>
        <v>2</v>
      </c>
      <c r="R16" s="979">
        <f t="shared" si="0"/>
        <v>2.9999999999999361E-2</v>
      </c>
      <c r="S16" s="919">
        <f t="shared" si="1"/>
        <v>-3</v>
      </c>
      <c r="T16" s="979">
        <f t="shared" si="2"/>
        <v>-1.8800000000000008</v>
      </c>
      <c r="U16" s="986">
        <v>36</v>
      </c>
      <c r="V16" s="928">
        <v>37.200000000000003</v>
      </c>
      <c r="W16" s="928">
        <v>1.2000000000000028</v>
      </c>
      <c r="X16" s="984">
        <v>1.0333333333333334</v>
      </c>
      <c r="Y16" s="982">
        <v>2</v>
      </c>
    </row>
    <row r="17" spans="1:25" ht="14.4" customHeight="1" x14ac:dyDescent="0.3">
      <c r="A17" s="947" t="s">
        <v>4193</v>
      </c>
      <c r="B17" s="928">
        <v>2</v>
      </c>
      <c r="C17" s="929">
        <v>1.49</v>
      </c>
      <c r="D17" s="930">
        <v>3.5</v>
      </c>
      <c r="E17" s="913">
        <v>5</v>
      </c>
      <c r="F17" s="914">
        <v>3.72</v>
      </c>
      <c r="G17" s="920">
        <v>4</v>
      </c>
      <c r="H17" s="917">
        <v>3</v>
      </c>
      <c r="I17" s="911">
        <v>2.23</v>
      </c>
      <c r="J17" s="912">
        <v>3.3</v>
      </c>
      <c r="K17" s="916">
        <v>0.74</v>
      </c>
      <c r="L17" s="917">
        <v>1</v>
      </c>
      <c r="M17" s="917">
        <v>12</v>
      </c>
      <c r="N17" s="918">
        <v>4</v>
      </c>
      <c r="O17" s="917" t="s">
        <v>4175</v>
      </c>
      <c r="P17" s="932" t="s">
        <v>4194</v>
      </c>
      <c r="Q17" s="919">
        <f t="shared" si="0"/>
        <v>1</v>
      </c>
      <c r="R17" s="979">
        <f t="shared" si="0"/>
        <v>0.74</v>
      </c>
      <c r="S17" s="919">
        <f t="shared" si="1"/>
        <v>-2</v>
      </c>
      <c r="T17" s="979">
        <f t="shared" si="2"/>
        <v>-1.4900000000000002</v>
      </c>
      <c r="U17" s="986">
        <v>12</v>
      </c>
      <c r="V17" s="928">
        <v>9.8999999999999986</v>
      </c>
      <c r="W17" s="928">
        <v>-2.1000000000000014</v>
      </c>
      <c r="X17" s="984">
        <v>0.82499999999999984</v>
      </c>
      <c r="Y17" s="982"/>
    </row>
    <row r="18" spans="1:25" ht="14.4" customHeight="1" x14ac:dyDescent="0.3">
      <c r="A18" s="948" t="s">
        <v>4195</v>
      </c>
      <c r="B18" s="934"/>
      <c r="C18" s="935"/>
      <c r="D18" s="933"/>
      <c r="E18" s="938">
        <v>1</v>
      </c>
      <c r="F18" s="939">
        <v>14.36</v>
      </c>
      <c r="G18" s="922">
        <v>116</v>
      </c>
      <c r="H18" s="941"/>
      <c r="I18" s="937"/>
      <c r="J18" s="921"/>
      <c r="K18" s="940">
        <v>1.35</v>
      </c>
      <c r="L18" s="941">
        <v>3</v>
      </c>
      <c r="M18" s="941">
        <v>24</v>
      </c>
      <c r="N18" s="942">
        <v>8</v>
      </c>
      <c r="O18" s="941" t="s">
        <v>4175</v>
      </c>
      <c r="P18" s="943" t="s">
        <v>4196</v>
      </c>
      <c r="Q18" s="944">
        <f t="shared" si="0"/>
        <v>0</v>
      </c>
      <c r="R18" s="980">
        <f t="shared" si="0"/>
        <v>0</v>
      </c>
      <c r="S18" s="944">
        <f t="shared" si="1"/>
        <v>-1</v>
      </c>
      <c r="T18" s="980">
        <f t="shared" si="2"/>
        <v>-14.36</v>
      </c>
      <c r="U18" s="987" t="s">
        <v>583</v>
      </c>
      <c r="V18" s="934" t="s">
        <v>583</v>
      </c>
      <c r="W18" s="934" t="s">
        <v>583</v>
      </c>
      <c r="X18" s="985" t="s">
        <v>583</v>
      </c>
      <c r="Y18" s="983"/>
    </row>
    <row r="19" spans="1:25" ht="14.4" customHeight="1" x14ac:dyDescent="0.3">
      <c r="A19" s="947" t="s">
        <v>4197</v>
      </c>
      <c r="B19" s="928">
        <v>29</v>
      </c>
      <c r="C19" s="929">
        <v>20.420000000000002</v>
      </c>
      <c r="D19" s="930">
        <v>4.2</v>
      </c>
      <c r="E19" s="931">
        <v>25</v>
      </c>
      <c r="F19" s="911">
        <v>22.74</v>
      </c>
      <c r="G19" s="912">
        <v>4.5999999999999996</v>
      </c>
      <c r="H19" s="913">
        <v>29</v>
      </c>
      <c r="I19" s="914">
        <v>20.59</v>
      </c>
      <c r="J19" s="920">
        <v>3.9</v>
      </c>
      <c r="K19" s="916">
        <v>0.62</v>
      </c>
      <c r="L19" s="917">
        <v>1</v>
      </c>
      <c r="M19" s="917">
        <v>12</v>
      </c>
      <c r="N19" s="918">
        <v>4</v>
      </c>
      <c r="O19" s="917" t="s">
        <v>4175</v>
      </c>
      <c r="P19" s="932" t="s">
        <v>4198</v>
      </c>
      <c r="Q19" s="919">
        <f t="shared" si="0"/>
        <v>0</v>
      </c>
      <c r="R19" s="979">
        <f t="shared" si="0"/>
        <v>0.16999999999999815</v>
      </c>
      <c r="S19" s="919">
        <f t="shared" si="1"/>
        <v>4</v>
      </c>
      <c r="T19" s="979">
        <f t="shared" si="2"/>
        <v>-2.1499999999999986</v>
      </c>
      <c r="U19" s="986">
        <v>116</v>
      </c>
      <c r="V19" s="928">
        <v>113.1</v>
      </c>
      <c r="W19" s="928">
        <v>-2.9000000000000057</v>
      </c>
      <c r="X19" s="984">
        <v>0.97499999999999998</v>
      </c>
      <c r="Y19" s="982">
        <v>7</v>
      </c>
    </row>
    <row r="20" spans="1:25" ht="14.4" customHeight="1" x14ac:dyDescent="0.3">
      <c r="A20" s="948" t="s">
        <v>4199</v>
      </c>
      <c r="B20" s="934"/>
      <c r="C20" s="935"/>
      <c r="D20" s="933"/>
      <c r="E20" s="936"/>
      <c r="F20" s="937"/>
      <c r="G20" s="921"/>
      <c r="H20" s="938">
        <v>1</v>
      </c>
      <c r="I20" s="939">
        <v>0.81</v>
      </c>
      <c r="J20" s="922">
        <v>4</v>
      </c>
      <c r="K20" s="940">
        <v>0.81</v>
      </c>
      <c r="L20" s="941">
        <v>2</v>
      </c>
      <c r="M20" s="941">
        <v>18</v>
      </c>
      <c r="N20" s="942">
        <v>6</v>
      </c>
      <c r="O20" s="941" t="s">
        <v>4175</v>
      </c>
      <c r="P20" s="943" t="s">
        <v>4200</v>
      </c>
      <c r="Q20" s="944">
        <f t="shared" si="0"/>
        <v>1</v>
      </c>
      <c r="R20" s="980">
        <f t="shared" si="0"/>
        <v>0.81</v>
      </c>
      <c r="S20" s="944">
        <f t="shared" si="1"/>
        <v>1</v>
      </c>
      <c r="T20" s="980">
        <f t="shared" si="2"/>
        <v>0.81</v>
      </c>
      <c r="U20" s="987">
        <v>6</v>
      </c>
      <c r="V20" s="934">
        <v>4</v>
      </c>
      <c r="W20" s="934">
        <v>-2</v>
      </c>
      <c r="X20" s="985">
        <v>0.66666666666666663</v>
      </c>
      <c r="Y20" s="983"/>
    </row>
    <row r="21" spans="1:25" ht="14.4" customHeight="1" x14ac:dyDescent="0.3">
      <c r="A21" s="947" t="s">
        <v>4201</v>
      </c>
      <c r="B21" s="928">
        <v>8</v>
      </c>
      <c r="C21" s="929">
        <v>7.13</v>
      </c>
      <c r="D21" s="930">
        <v>3.6</v>
      </c>
      <c r="E21" s="913">
        <v>12</v>
      </c>
      <c r="F21" s="914">
        <v>10.74</v>
      </c>
      <c r="G21" s="920">
        <v>2.8</v>
      </c>
      <c r="H21" s="917">
        <v>10</v>
      </c>
      <c r="I21" s="911">
        <v>9.65</v>
      </c>
      <c r="J21" s="915">
        <v>4.2</v>
      </c>
      <c r="K21" s="916">
        <v>0.89</v>
      </c>
      <c r="L21" s="917">
        <v>1</v>
      </c>
      <c r="M21" s="917">
        <v>12</v>
      </c>
      <c r="N21" s="918">
        <v>4</v>
      </c>
      <c r="O21" s="917" t="s">
        <v>4175</v>
      </c>
      <c r="P21" s="932" t="s">
        <v>4202</v>
      </c>
      <c r="Q21" s="919">
        <f t="shared" si="0"/>
        <v>2</v>
      </c>
      <c r="R21" s="979">
        <f t="shared" si="0"/>
        <v>2.5200000000000005</v>
      </c>
      <c r="S21" s="919">
        <f t="shared" si="1"/>
        <v>-2</v>
      </c>
      <c r="T21" s="979">
        <f t="shared" si="2"/>
        <v>-1.0899999999999999</v>
      </c>
      <c r="U21" s="986">
        <v>40</v>
      </c>
      <c r="V21" s="928">
        <v>42</v>
      </c>
      <c r="W21" s="928">
        <v>2</v>
      </c>
      <c r="X21" s="984">
        <v>1.05</v>
      </c>
      <c r="Y21" s="982">
        <v>4</v>
      </c>
    </row>
    <row r="22" spans="1:25" ht="14.4" customHeight="1" x14ac:dyDescent="0.3">
      <c r="A22" s="947" t="s">
        <v>4203</v>
      </c>
      <c r="B22" s="928">
        <v>7</v>
      </c>
      <c r="C22" s="929">
        <v>3.82</v>
      </c>
      <c r="D22" s="930">
        <v>3.6</v>
      </c>
      <c r="E22" s="913">
        <v>12</v>
      </c>
      <c r="F22" s="914">
        <v>11.66</v>
      </c>
      <c r="G22" s="920">
        <v>7.5</v>
      </c>
      <c r="H22" s="917">
        <v>10</v>
      </c>
      <c r="I22" s="911">
        <v>6.89</v>
      </c>
      <c r="J22" s="915">
        <v>5.5</v>
      </c>
      <c r="K22" s="916">
        <v>0.54</v>
      </c>
      <c r="L22" s="917">
        <v>1</v>
      </c>
      <c r="M22" s="917">
        <v>12</v>
      </c>
      <c r="N22" s="918">
        <v>4</v>
      </c>
      <c r="O22" s="917" t="s">
        <v>4175</v>
      </c>
      <c r="P22" s="932" t="s">
        <v>4204</v>
      </c>
      <c r="Q22" s="919">
        <f t="shared" si="0"/>
        <v>3</v>
      </c>
      <c r="R22" s="979">
        <f t="shared" si="0"/>
        <v>3.07</v>
      </c>
      <c r="S22" s="919">
        <f t="shared" si="1"/>
        <v>-2</v>
      </c>
      <c r="T22" s="979">
        <f t="shared" si="2"/>
        <v>-4.7700000000000005</v>
      </c>
      <c r="U22" s="986">
        <v>40</v>
      </c>
      <c r="V22" s="928">
        <v>55</v>
      </c>
      <c r="W22" s="928">
        <v>15</v>
      </c>
      <c r="X22" s="984">
        <v>1.375</v>
      </c>
      <c r="Y22" s="982">
        <v>20</v>
      </c>
    </row>
    <row r="23" spans="1:25" ht="14.4" customHeight="1" x14ac:dyDescent="0.3">
      <c r="A23" s="947" t="s">
        <v>4205</v>
      </c>
      <c r="B23" s="928">
        <v>7</v>
      </c>
      <c r="C23" s="929">
        <v>4.2699999999999996</v>
      </c>
      <c r="D23" s="930">
        <v>3.7</v>
      </c>
      <c r="E23" s="931">
        <v>7</v>
      </c>
      <c r="F23" s="911">
        <v>9.26</v>
      </c>
      <c r="G23" s="912">
        <v>11.1</v>
      </c>
      <c r="H23" s="913">
        <v>7</v>
      </c>
      <c r="I23" s="914">
        <v>4.67</v>
      </c>
      <c r="J23" s="915">
        <v>5.4</v>
      </c>
      <c r="K23" s="916">
        <v>0.61</v>
      </c>
      <c r="L23" s="917">
        <v>1</v>
      </c>
      <c r="M23" s="917">
        <v>12</v>
      </c>
      <c r="N23" s="918">
        <v>4</v>
      </c>
      <c r="O23" s="917" t="s">
        <v>4175</v>
      </c>
      <c r="P23" s="932" t="s">
        <v>4206</v>
      </c>
      <c r="Q23" s="919">
        <f t="shared" si="0"/>
        <v>0</v>
      </c>
      <c r="R23" s="979">
        <f t="shared" si="0"/>
        <v>0.40000000000000036</v>
      </c>
      <c r="S23" s="919">
        <f t="shared" si="1"/>
        <v>0</v>
      </c>
      <c r="T23" s="979">
        <f t="shared" si="2"/>
        <v>-4.59</v>
      </c>
      <c r="U23" s="986">
        <v>28</v>
      </c>
      <c r="V23" s="928">
        <v>37.800000000000004</v>
      </c>
      <c r="W23" s="928">
        <v>9.8000000000000043</v>
      </c>
      <c r="X23" s="984">
        <v>1.35</v>
      </c>
      <c r="Y23" s="982">
        <v>11</v>
      </c>
    </row>
    <row r="24" spans="1:25" ht="14.4" customHeight="1" x14ac:dyDescent="0.3">
      <c r="A24" s="948" t="s">
        <v>4207</v>
      </c>
      <c r="B24" s="934"/>
      <c r="C24" s="935"/>
      <c r="D24" s="933"/>
      <c r="E24" s="936"/>
      <c r="F24" s="937"/>
      <c r="G24" s="921"/>
      <c r="H24" s="938">
        <v>1</v>
      </c>
      <c r="I24" s="939">
        <v>1.25</v>
      </c>
      <c r="J24" s="923">
        <v>18</v>
      </c>
      <c r="K24" s="940">
        <v>1.25</v>
      </c>
      <c r="L24" s="941">
        <v>3</v>
      </c>
      <c r="M24" s="941">
        <v>27</v>
      </c>
      <c r="N24" s="942">
        <v>9</v>
      </c>
      <c r="O24" s="941" t="s">
        <v>4175</v>
      </c>
      <c r="P24" s="943" t="s">
        <v>4206</v>
      </c>
      <c r="Q24" s="944">
        <f t="shared" si="0"/>
        <v>1</v>
      </c>
      <c r="R24" s="980">
        <f t="shared" si="0"/>
        <v>1.25</v>
      </c>
      <c r="S24" s="944">
        <f t="shared" si="1"/>
        <v>1</v>
      </c>
      <c r="T24" s="980">
        <f t="shared" si="2"/>
        <v>1.25</v>
      </c>
      <c r="U24" s="987">
        <v>9</v>
      </c>
      <c r="V24" s="934">
        <v>18</v>
      </c>
      <c r="W24" s="934">
        <v>9</v>
      </c>
      <c r="X24" s="985">
        <v>2</v>
      </c>
      <c r="Y24" s="983">
        <v>9</v>
      </c>
    </row>
    <row r="25" spans="1:25" ht="14.4" customHeight="1" x14ac:dyDescent="0.3">
      <c r="A25" s="947" t="s">
        <v>4208</v>
      </c>
      <c r="B25" s="924">
        <v>45</v>
      </c>
      <c r="C25" s="925">
        <v>156.62</v>
      </c>
      <c r="D25" s="926">
        <v>9.4</v>
      </c>
      <c r="E25" s="931">
        <v>34</v>
      </c>
      <c r="F25" s="911">
        <v>118.39</v>
      </c>
      <c r="G25" s="912">
        <v>8.9</v>
      </c>
      <c r="H25" s="917">
        <v>37</v>
      </c>
      <c r="I25" s="911">
        <v>129.44</v>
      </c>
      <c r="J25" s="912">
        <v>8</v>
      </c>
      <c r="K25" s="916">
        <v>3.48</v>
      </c>
      <c r="L25" s="917">
        <v>4</v>
      </c>
      <c r="M25" s="917">
        <v>33</v>
      </c>
      <c r="N25" s="918">
        <v>11</v>
      </c>
      <c r="O25" s="917" t="s">
        <v>4175</v>
      </c>
      <c r="P25" s="932" t="s">
        <v>4209</v>
      </c>
      <c r="Q25" s="919">
        <f t="shared" si="0"/>
        <v>-8</v>
      </c>
      <c r="R25" s="979">
        <f t="shared" si="0"/>
        <v>-27.180000000000007</v>
      </c>
      <c r="S25" s="919">
        <f t="shared" si="1"/>
        <v>3</v>
      </c>
      <c r="T25" s="979">
        <f t="shared" si="2"/>
        <v>11.049999999999997</v>
      </c>
      <c r="U25" s="986">
        <v>407</v>
      </c>
      <c r="V25" s="928">
        <v>296</v>
      </c>
      <c r="W25" s="928">
        <v>-111</v>
      </c>
      <c r="X25" s="984">
        <v>0.72727272727272729</v>
      </c>
      <c r="Y25" s="982"/>
    </row>
    <row r="26" spans="1:25" ht="14.4" customHeight="1" x14ac:dyDescent="0.3">
      <c r="A26" s="948" t="s">
        <v>4210</v>
      </c>
      <c r="B26" s="945">
        <v>3</v>
      </c>
      <c r="C26" s="946">
        <v>10.68</v>
      </c>
      <c r="D26" s="927">
        <v>9.6999999999999993</v>
      </c>
      <c r="E26" s="936">
        <v>3</v>
      </c>
      <c r="F26" s="937">
        <v>10.68</v>
      </c>
      <c r="G26" s="921">
        <v>10.3</v>
      </c>
      <c r="H26" s="941">
        <v>1</v>
      </c>
      <c r="I26" s="937">
        <v>3.56</v>
      </c>
      <c r="J26" s="923">
        <v>17</v>
      </c>
      <c r="K26" s="940">
        <v>3.56</v>
      </c>
      <c r="L26" s="941">
        <v>4</v>
      </c>
      <c r="M26" s="941">
        <v>36</v>
      </c>
      <c r="N26" s="942">
        <v>12</v>
      </c>
      <c r="O26" s="941" t="s">
        <v>4175</v>
      </c>
      <c r="P26" s="943" t="s">
        <v>4211</v>
      </c>
      <c r="Q26" s="944">
        <f t="shared" si="0"/>
        <v>-2</v>
      </c>
      <c r="R26" s="980">
        <f t="shared" si="0"/>
        <v>-7.1199999999999992</v>
      </c>
      <c r="S26" s="944">
        <f t="shared" si="1"/>
        <v>-2</v>
      </c>
      <c r="T26" s="980">
        <f t="shared" si="2"/>
        <v>-7.1199999999999992</v>
      </c>
      <c r="U26" s="987">
        <v>12</v>
      </c>
      <c r="V26" s="934">
        <v>17</v>
      </c>
      <c r="W26" s="934">
        <v>5</v>
      </c>
      <c r="X26" s="985">
        <v>1.4166666666666667</v>
      </c>
      <c r="Y26" s="983">
        <v>5</v>
      </c>
    </row>
    <row r="27" spans="1:25" ht="14.4" customHeight="1" x14ac:dyDescent="0.3">
      <c r="A27" s="947" t="s">
        <v>4212</v>
      </c>
      <c r="B27" s="928">
        <v>111</v>
      </c>
      <c r="C27" s="929">
        <v>66.87</v>
      </c>
      <c r="D27" s="930">
        <v>4</v>
      </c>
      <c r="E27" s="913">
        <v>116</v>
      </c>
      <c r="F27" s="914">
        <v>71.95</v>
      </c>
      <c r="G27" s="920">
        <v>4</v>
      </c>
      <c r="H27" s="917">
        <v>106</v>
      </c>
      <c r="I27" s="911">
        <v>63.94</v>
      </c>
      <c r="J27" s="915">
        <v>4.0999999999999996</v>
      </c>
      <c r="K27" s="916">
        <v>0.6</v>
      </c>
      <c r="L27" s="917">
        <v>1</v>
      </c>
      <c r="M27" s="917">
        <v>9</v>
      </c>
      <c r="N27" s="918">
        <v>3</v>
      </c>
      <c r="O27" s="917" t="s">
        <v>4175</v>
      </c>
      <c r="P27" s="932" t="s">
        <v>4213</v>
      </c>
      <c r="Q27" s="919">
        <f t="shared" si="0"/>
        <v>-5</v>
      </c>
      <c r="R27" s="979">
        <f t="shared" si="0"/>
        <v>-2.9300000000000068</v>
      </c>
      <c r="S27" s="919">
        <f t="shared" si="1"/>
        <v>-10</v>
      </c>
      <c r="T27" s="979">
        <f t="shared" si="2"/>
        <v>-8.0100000000000051</v>
      </c>
      <c r="U27" s="986">
        <v>318</v>
      </c>
      <c r="V27" s="928">
        <v>434.59999999999997</v>
      </c>
      <c r="W27" s="928">
        <v>116.59999999999997</v>
      </c>
      <c r="X27" s="984">
        <v>1.3666666666666665</v>
      </c>
      <c r="Y27" s="982">
        <v>116</v>
      </c>
    </row>
    <row r="28" spans="1:25" ht="14.4" customHeight="1" x14ac:dyDescent="0.3">
      <c r="A28" s="948" t="s">
        <v>4214</v>
      </c>
      <c r="B28" s="934">
        <v>2</v>
      </c>
      <c r="C28" s="935">
        <v>1.24</v>
      </c>
      <c r="D28" s="933">
        <v>4</v>
      </c>
      <c r="E28" s="938">
        <v>3</v>
      </c>
      <c r="F28" s="939">
        <v>2.04</v>
      </c>
      <c r="G28" s="922">
        <v>4.7</v>
      </c>
      <c r="H28" s="941">
        <v>1</v>
      </c>
      <c r="I28" s="937">
        <v>0.62</v>
      </c>
      <c r="J28" s="921">
        <v>4</v>
      </c>
      <c r="K28" s="940">
        <v>0.62</v>
      </c>
      <c r="L28" s="941">
        <v>1</v>
      </c>
      <c r="M28" s="941">
        <v>12</v>
      </c>
      <c r="N28" s="942">
        <v>4</v>
      </c>
      <c r="O28" s="941" t="s">
        <v>4175</v>
      </c>
      <c r="P28" s="943" t="s">
        <v>4215</v>
      </c>
      <c r="Q28" s="944">
        <f t="shared" si="0"/>
        <v>-1</v>
      </c>
      <c r="R28" s="980">
        <f t="shared" si="0"/>
        <v>-0.62</v>
      </c>
      <c r="S28" s="944">
        <f t="shared" si="1"/>
        <v>-2</v>
      </c>
      <c r="T28" s="980">
        <f t="shared" si="2"/>
        <v>-1.42</v>
      </c>
      <c r="U28" s="987">
        <v>4</v>
      </c>
      <c r="V28" s="934">
        <v>4</v>
      </c>
      <c r="W28" s="934">
        <v>0</v>
      </c>
      <c r="X28" s="985">
        <v>1</v>
      </c>
      <c r="Y28" s="983"/>
    </row>
    <row r="29" spans="1:25" ht="14.4" customHeight="1" x14ac:dyDescent="0.3">
      <c r="A29" s="947" t="s">
        <v>4216</v>
      </c>
      <c r="B29" s="928">
        <v>5</v>
      </c>
      <c r="C29" s="929">
        <v>27.17</v>
      </c>
      <c r="D29" s="930">
        <v>12.4</v>
      </c>
      <c r="E29" s="931">
        <v>8</v>
      </c>
      <c r="F29" s="911">
        <v>35.950000000000003</v>
      </c>
      <c r="G29" s="912">
        <v>11.1</v>
      </c>
      <c r="H29" s="913">
        <v>9</v>
      </c>
      <c r="I29" s="914">
        <v>42.49</v>
      </c>
      <c r="J29" s="920">
        <v>12</v>
      </c>
      <c r="K29" s="916">
        <v>4.5199999999999996</v>
      </c>
      <c r="L29" s="917">
        <v>5</v>
      </c>
      <c r="M29" s="917">
        <v>42</v>
      </c>
      <c r="N29" s="918">
        <v>14</v>
      </c>
      <c r="O29" s="917" t="s">
        <v>4175</v>
      </c>
      <c r="P29" s="932" t="s">
        <v>4217</v>
      </c>
      <c r="Q29" s="919">
        <f t="shared" si="0"/>
        <v>4</v>
      </c>
      <c r="R29" s="979">
        <f t="shared" si="0"/>
        <v>15.32</v>
      </c>
      <c r="S29" s="919">
        <f t="shared" si="1"/>
        <v>1</v>
      </c>
      <c r="T29" s="979">
        <f t="shared" si="2"/>
        <v>6.5399999999999991</v>
      </c>
      <c r="U29" s="986">
        <v>126</v>
      </c>
      <c r="V29" s="928">
        <v>108</v>
      </c>
      <c r="W29" s="928">
        <v>-18</v>
      </c>
      <c r="X29" s="984">
        <v>0.8571428571428571</v>
      </c>
      <c r="Y29" s="982">
        <v>17</v>
      </c>
    </row>
    <row r="30" spans="1:25" ht="14.4" customHeight="1" x14ac:dyDescent="0.3">
      <c r="A30" s="948" t="s">
        <v>4218</v>
      </c>
      <c r="B30" s="934"/>
      <c r="C30" s="935"/>
      <c r="D30" s="933"/>
      <c r="E30" s="936"/>
      <c r="F30" s="937"/>
      <c r="G30" s="921"/>
      <c r="H30" s="938">
        <v>1</v>
      </c>
      <c r="I30" s="939">
        <v>5.07</v>
      </c>
      <c r="J30" s="922">
        <v>10</v>
      </c>
      <c r="K30" s="940">
        <v>5.07</v>
      </c>
      <c r="L30" s="941">
        <v>5</v>
      </c>
      <c r="M30" s="941">
        <v>48</v>
      </c>
      <c r="N30" s="942">
        <v>16</v>
      </c>
      <c r="O30" s="941" t="s">
        <v>4175</v>
      </c>
      <c r="P30" s="943" t="s">
        <v>4217</v>
      </c>
      <c r="Q30" s="944">
        <f t="shared" si="0"/>
        <v>1</v>
      </c>
      <c r="R30" s="980">
        <f t="shared" si="0"/>
        <v>5.07</v>
      </c>
      <c r="S30" s="944">
        <f t="shared" si="1"/>
        <v>1</v>
      </c>
      <c r="T30" s="980">
        <f t="shared" si="2"/>
        <v>5.07</v>
      </c>
      <c r="U30" s="987">
        <v>16</v>
      </c>
      <c r="V30" s="934">
        <v>10</v>
      </c>
      <c r="W30" s="934">
        <v>-6</v>
      </c>
      <c r="X30" s="985">
        <v>0.625</v>
      </c>
      <c r="Y30" s="983"/>
    </row>
    <row r="31" spans="1:25" ht="14.4" customHeight="1" x14ac:dyDescent="0.3">
      <c r="A31" s="947" t="s">
        <v>4219</v>
      </c>
      <c r="B31" s="928">
        <v>2</v>
      </c>
      <c r="C31" s="929">
        <v>0.64</v>
      </c>
      <c r="D31" s="930">
        <v>2</v>
      </c>
      <c r="E31" s="913">
        <v>1</v>
      </c>
      <c r="F31" s="914">
        <v>0.32</v>
      </c>
      <c r="G31" s="920">
        <v>2</v>
      </c>
      <c r="H31" s="917">
        <v>1</v>
      </c>
      <c r="I31" s="911">
        <v>0.32</v>
      </c>
      <c r="J31" s="912">
        <v>2</v>
      </c>
      <c r="K31" s="916">
        <v>0.32</v>
      </c>
      <c r="L31" s="917">
        <v>1</v>
      </c>
      <c r="M31" s="917">
        <v>9</v>
      </c>
      <c r="N31" s="918">
        <v>3</v>
      </c>
      <c r="O31" s="917" t="s">
        <v>4175</v>
      </c>
      <c r="P31" s="932" t="s">
        <v>4220</v>
      </c>
      <c r="Q31" s="919">
        <f t="shared" si="0"/>
        <v>-1</v>
      </c>
      <c r="R31" s="979">
        <f t="shared" si="0"/>
        <v>-0.32</v>
      </c>
      <c r="S31" s="919">
        <f t="shared" si="1"/>
        <v>0</v>
      </c>
      <c r="T31" s="979">
        <f t="shared" si="2"/>
        <v>0</v>
      </c>
      <c r="U31" s="986">
        <v>3</v>
      </c>
      <c r="V31" s="928">
        <v>2</v>
      </c>
      <c r="W31" s="928">
        <v>-1</v>
      </c>
      <c r="X31" s="984">
        <v>0.66666666666666663</v>
      </c>
      <c r="Y31" s="982"/>
    </row>
    <row r="32" spans="1:25" ht="14.4" customHeight="1" x14ac:dyDescent="0.3">
      <c r="A32" s="948" t="s">
        <v>4221</v>
      </c>
      <c r="B32" s="934"/>
      <c r="C32" s="935"/>
      <c r="D32" s="933"/>
      <c r="E32" s="938">
        <v>1</v>
      </c>
      <c r="F32" s="939">
        <v>0.42</v>
      </c>
      <c r="G32" s="922">
        <v>2</v>
      </c>
      <c r="H32" s="941"/>
      <c r="I32" s="937"/>
      <c r="J32" s="921"/>
      <c r="K32" s="940">
        <v>0.42</v>
      </c>
      <c r="L32" s="941">
        <v>2</v>
      </c>
      <c r="M32" s="941">
        <v>15</v>
      </c>
      <c r="N32" s="942">
        <v>5</v>
      </c>
      <c r="O32" s="941" t="s">
        <v>4175</v>
      </c>
      <c r="P32" s="943" t="s">
        <v>4222</v>
      </c>
      <c r="Q32" s="944">
        <f t="shared" si="0"/>
        <v>0</v>
      </c>
      <c r="R32" s="980">
        <f t="shared" si="0"/>
        <v>0</v>
      </c>
      <c r="S32" s="944">
        <f t="shared" si="1"/>
        <v>-1</v>
      </c>
      <c r="T32" s="980">
        <f t="shared" si="2"/>
        <v>-0.42</v>
      </c>
      <c r="U32" s="987" t="s">
        <v>583</v>
      </c>
      <c r="V32" s="934" t="s">
        <v>583</v>
      </c>
      <c r="W32" s="934" t="s">
        <v>583</v>
      </c>
      <c r="X32" s="985" t="s">
        <v>583</v>
      </c>
      <c r="Y32" s="983"/>
    </row>
    <row r="33" spans="1:25" ht="14.4" customHeight="1" x14ac:dyDescent="0.3">
      <c r="A33" s="947" t="s">
        <v>4223</v>
      </c>
      <c r="B33" s="928"/>
      <c r="C33" s="929"/>
      <c r="D33" s="930"/>
      <c r="E33" s="931">
        <v>1</v>
      </c>
      <c r="F33" s="911">
        <v>0.82</v>
      </c>
      <c r="G33" s="912">
        <v>7</v>
      </c>
      <c r="H33" s="913">
        <v>1</v>
      </c>
      <c r="I33" s="914">
        <v>0.82</v>
      </c>
      <c r="J33" s="915">
        <v>12</v>
      </c>
      <c r="K33" s="916">
        <v>0.82</v>
      </c>
      <c r="L33" s="917">
        <v>3</v>
      </c>
      <c r="M33" s="917">
        <v>30</v>
      </c>
      <c r="N33" s="918">
        <v>10</v>
      </c>
      <c r="O33" s="917" t="s">
        <v>4175</v>
      </c>
      <c r="P33" s="932" t="s">
        <v>4224</v>
      </c>
      <c r="Q33" s="919">
        <f t="shared" si="0"/>
        <v>1</v>
      </c>
      <c r="R33" s="979">
        <f t="shared" si="0"/>
        <v>0.82</v>
      </c>
      <c r="S33" s="919">
        <f t="shared" si="1"/>
        <v>0</v>
      </c>
      <c r="T33" s="979">
        <f t="shared" si="2"/>
        <v>0</v>
      </c>
      <c r="U33" s="986">
        <v>10</v>
      </c>
      <c r="V33" s="928">
        <v>12</v>
      </c>
      <c r="W33" s="928">
        <v>2</v>
      </c>
      <c r="X33" s="984">
        <v>1.2</v>
      </c>
      <c r="Y33" s="982">
        <v>2</v>
      </c>
    </row>
    <row r="34" spans="1:25" ht="14.4" customHeight="1" x14ac:dyDescent="0.3">
      <c r="A34" s="947" t="s">
        <v>4225</v>
      </c>
      <c r="B34" s="928">
        <v>4</v>
      </c>
      <c r="C34" s="929">
        <v>1.47</v>
      </c>
      <c r="D34" s="930">
        <v>2</v>
      </c>
      <c r="E34" s="931">
        <v>4</v>
      </c>
      <c r="F34" s="911">
        <v>1.68</v>
      </c>
      <c r="G34" s="912">
        <v>2</v>
      </c>
      <c r="H34" s="913">
        <v>6</v>
      </c>
      <c r="I34" s="914">
        <v>2.56</v>
      </c>
      <c r="J34" s="920">
        <v>5.5</v>
      </c>
      <c r="K34" s="916">
        <v>0.42</v>
      </c>
      <c r="L34" s="917">
        <v>2</v>
      </c>
      <c r="M34" s="917">
        <v>18</v>
      </c>
      <c r="N34" s="918">
        <v>6</v>
      </c>
      <c r="O34" s="917" t="s">
        <v>4175</v>
      </c>
      <c r="P34" s="932" t="s">
        <v>4226</v>
      </c>
      <c r="Q34" s="919">
        <f t="shared" si="0"/>
        <v>2</v>
      </c>
      <c r="R34" s="979">
        <f t="shared" si="0"/>
        <v>1.0900000000000001</v>
      </c>
      <c r="S34" s="919">
        <f t="shared" si="1"/>
        <v>2</v>
      </c>
      <c r="T34" s="979">
        <f t="shared" si="2"/>
        <v>0.88000000000000012</v>
      </c>
      <c r="U34" s="986">
        <v>36</v>
      </c>
      <c r="V34" s="928">
        <v>33</v>
      </c>
      <c r="W34" s="928">
        <v>-3</v>
      </c>
      <c r="X34" s="984">
        <v>0.91666666666666663</v>
      </c>
      <c r="Y34" s="982">
        <v>11</v>
      </c>
    </row>
    <row r="35" spans="1:25" ht="14.4" customHeight="1" x14ac:dyDescent="0.3">
      <c r="A35" s="948" t="s">
        <v>4227</v>
      </c>
      <c r="B35" s="934"/>
      <c r="C35" s="935"/>
      <c r="D35" s="933"/>
      <c r="E35" s="936">
        <v>2</v>
      </c>
      <c r="F35" s="937">
        <v>0.87</v>
      </c>
      <c r="G35" s="921">
        <v>3</v>
      </c>
      <c r="H35" s="938"/>
      <c r="I35" s="939"/>
      <c r="J35" s="922"/>
      <c r="K35" s="940">
        <v>0.52</v>
      </c>
      <c r="L35" s="941">
        <v>3</v>
      </c>
      <c r="M35" s="941">
        <v>24</v>
      </c>
      <c r="N35" s="942">
        <v>8</v>
      </c>
      <c r="O35" s="941" t="s">
        <v>4175</v>
      </c>
      <c r="P35" s="943" t="s">
        <v>4228</v>
      </c>
      <c r="Q35" s="944">
        <f t="shared" si="0"/>
        <v>0</v>
      </c>
      <c r="R35" s="980">
        <f t="shared" si="0"/>
        <v>0</v>
      </c>
      <c r="S35" s="944">
        <f t="shared" si="1"/>
        <v>-2</v>
      </c>
      <c r="T35" s="980">
        <f t="shared" si="2"/>
        <v>-0.87</v>
      </c>
      <c r="U35" s="987" t="s">
        <v>583</v>
      </c>
      <c r="V35" s="934" t="s">
        <v>583</v>
      </c>
      <c r="W35" s="934" t="s">
        <v>583</v>
      </c>
      <c r="X35" s="985" t="s">
        <v>583</v>
      </c>
      <c r="Y35" s="983"/>
    </row>
    <row r="36" spans="1:25" ht="14.4" customHeight="1" x14ac:dyDescent="0.3">
      <c r="A36" s="947" t="s">
        <v>4229</v>
      </c>
      <c r="B36" s="924">
        <v>4</v>
      </c>
      <c r="C36" s="925">
        <v>5.28</v>
      </c>
      <c r="D36" s="926">
        <v>21</v>
      </c>
      <c r="E36" s="931">
        <v>1</v>
      </c>
      <c r="F36" s="911">
        <v>0.92</v>
      </c>
      <c r="G36" s="912">
        <v>17</v>
      </c>
      <c r="H36" s="917">
        <v>1</v>
      </c>
      <c r="I36" s="911">
        <v>0.51</v>
      </c>
      <c r="J36" s="912">
        <v>2</v>
      </c>
      <c r="K36" s="916">
        <v>0.51</v>
      </c>
      <c r="L36" s="917">
        <v>2</v>
      </c>
      <c r="M36" s="917">
        <v>21</v>
      </c>
      <c r="N36" s="918">
        <v>7</v>
      </c>
      <c r="O36" s="917" t="s">
        <v>4175</v>
      </c>
      <c r="P36" s="932" t="s">
        <v>4230</v>
      </c>
      <c r="Q36" s="919">
        <f t="shared" si="0"/>
        <v>-3</v>
      </c>
      <c r="R36" s="979">
        <f t="shared" si="0"/>
        <v>-4.7700000000000005</v>
      </c>
      <c r="S36" s="919">
        <f t="shared" si="1"/>
        <v>0</v>
      </c>
      <c r="T36" s="979">
        <f t="shared" si="2"/>
        <v>-0.41000000000000003</v>
      </c>
      <c r="U36" s="986">
        <v>7</v>
      </c>
      <c r="V36" s="928">
        <v>2</v>
      </c>
      <c r="W36" s="928">
        <v>-5</v>
      </c>
      <c r="X36" s="984">
        <v>0.2857142857142857</v>
      </c>
      <c r="Y36" s="982"/>
    </row>
    <row r="37" spans="1:25" ht="14.4" customHeight="1" x14ac:dyDescent="0.3">
      <c r="A37" s="947" t="s">
        <v>4231</v>
      </c>
      <c r="B37" s="924">
        <v>2</v>
      </c>
      <c r="C37" s="925">
        <v>0.7</v>
      </c>
      <c r="D37" s="926">
        <v>2</v>
      </c>
      <c r="E37" s="931">
        <v>1</v>
      </c>
      <c r="F37" s="911">
        <v>0.35</v>
      </c>
      <c r="G37" s="912">
        <v>2</v>
      </c>
      <c r="H37" s="917">
        <v>1</v>
      </c>
      <c r="I37" s="911">
        <v>0.35</v>
      </c>
      <c r="J37" s="912">
        <v>3</v>
      </c>
      <c r="K37" s="916">
        <v>0.35</v>
      </c>
      <c r="L37" s="917">
        <v>1</v>
      </c>
      <c r="M37" s="917">
        <v>12</v>
      </c>
      <c r="N37" s="918">
        <v>4</v>
      </c>
      <c r="O37" s="917" t="s">
        <v>4175</v>
      </c>
      <c r="P37" s="932" t="s">
        <v>4232</v>
      </c>
      <c r="Q37" s="919">
        <f t="shared" si="0"/>
        <v>-1</v>
      </c>
      <c r="R37" s="979">
        <f t="shared" si="0"/>
        <v>-0.35</v>
      </c>
      <c r="S37" s="919">
        <f t="shared" si="1"/>
        <v>0</v>
      </c>
      <c r="T37" s="979">
        <f t="shared" si="2"/>
        <v>0</v>
      </c>
      <c r="U37" s="986">
        <v>4</v>
      </c>
      <c r="V37" s="928">
        <v>3</v>
      </c>
      <c r="W37" s="928">
        <v>-1</v>
      </c>
      <c r="X37" s="984">
        <v>0.75</v>
      </c>
      <c r="Y37" s="982"/>
    </row>
    <row r="38" spans="1:25" ht="14.4" customHeight="1" x14ac:dyDescent="0.3">
      <c r="A38" s="947" t="s">
        <v>4233</v>
      </c>
      <c r="B38" s="928">
        <v>3</v>
      </c>
      <c r="C38" s="929">
        <v>0.91</v>
      </c>
      <c r="D38" s="930">
        <v>2</v>
      </c>
      <c r="E38" s="913">
        <v>8</v>
      </c>
      <c r="F38" s="914">
        <v>2.73</v>
      </c>
      <c r="G38" s="920">
        <v>2.8</v>
      </c>
      <c r="H38" s="917">
        <v>3</v>
      </c>
      <c r="I38" s="911">
        <v>0.91</v>
      </c>
      <c r="J38" s="912">
        <v>3</v>
      </c>
      <c r="K38" s="916">
        <v>0.3</v>
      </c>
      <c r="L38" s="917">
        <v>1</v>
      </c>
      <c r="M38" s="917">
        <v>12</v>
      </c>
      <c r="N38" s="918">
        <v>4</v>
      </c>
      <c r="O38" s="917" t="s">
        <v>4175</v>
      </c>
      <c r="P38" s="932" t="s">
        <v>4234</v>
      </c>
      <c r="Q38" s="919">
        <f t="shared" si="0"/>
        <v>0</v>
      </c>
      <c r="R38" s="979">
        <f t="shared" si="0"/>
        <v>0</v>
      </c>
      <c r="S38" s="919">
        <f t="shared" si="1"/>
        <v>-5</v>
      </c>
      <c r="T38" s="979">
        <f t="shared" si="2"/>
        <v>-1.8199999999999998</v>
      </c>
      <c r="U38" s="986">
        <v>12</v>
      </c>
      <c r="V38" s="928">
        <v>9</v>
      </c>
      <c r="W38" s="928">
        <v>-3</v>
      </c>
      <c r="X38" s="984">
        <v>0.75</v>
      </c>
      <c r="Y38" s="982">
        <v>1</v>
      </c>
    </row>
    <row r="39" spans="1:25" ht="14.4" customHeight="1" x14ac:dyDescent="0.3">
      <c r="A39" s="947" t="s">
        <v>4235</v>
      </c>
      <c r="B39" s="924">
        <v>1</v>
      </c>
      <c r="C39" s="925">
        <v>1.32</v>
      </c>
      <c r="D39" s="926">
        <v>20</v>
      </c>
      <c r="E39" s="931"/>
      <c r="F39" s="911"/>
      <c r="G39" s="912"/>
      <c r="H39" s="917"/>
      <c r="I39" s="911"/>
      <c r="J39" s="912"/>
      <c r="K39" s="916">
        <v>0.74</v>
      </c>
      <c r="L39" s="917">
        <v>2</v>
      </c>
      <c r="M39" s="917">
        <v>15</v>
      </c>
      <c r="N39" s="918">
        <v>5</v>
      </c>
      <c r="O39" s="917" t="s">
        <v>4175</v>
      </c>
      <c r="P39" s="932" t="s">
        <v>4236</v>
      </c>
      <c r="Q39" s="919">
        <f t="shared" si="0"/>
        <v>-1</v>
      </c>
      <c r="R39" s="979">
        <f t="shared" si="0"/>
        <v>-1.32</v>
      </c>
      <c r="S39" s="919">
        <f t="shared" si="1"/>
        <v>0</v>
      </c>
      <c r="T39" s="979">
        <f t="shared" si="2"/>
        <v>0</v>
      </c>
      <c r="U39" s="986" t="s">
        <v>583</v>
      </c>
      <c r="V39" s="928" t="s">
        <v>583</v>
      </c>
      <c r="W39" s="928" t="s">
        <v>583</v>
      </c>
      <c r="X39" s="984" t="s">
        <v>583</v>
      </c>
      <c r="Y39" s="982"/>
    </row>
    <row r="40" spans="1:25" ht="14.4" customHeight="1" x14ac:dyDescent="0.3">
      <c r="A40" s="947" t="s">
        <v>4237</v>
      </c>
      <c r="B40" s="928"/>
      <c r="C40" s="929"/>
      <c r="D40" s="930"/>
      <c r="E40" s="931">
        <v>1</v>
      </c>
      <c r="F40" s="911">
        <v>0.45</v>
      </c>
      <c r="G40" s="912">
        <v>3</v>
      </c>
      <c r="H40" s="913">
        <v>1</v>
      </c>
      <c r="I40" s="914">
        <v>0.45</v>
      </c>
      <c r="J40" s="920">
        <v>1</v>
      </c>
      <c r="K40" s="916">
        <v>0.45</v>
      </c>
      <c r="L40" s="917">
        <v>1</v>
      </c>
      <c r="M40" s="917">
        <v>12</v>
      </c>
      <c r="N40" s="918">
        <v>4</v>
      </c>
      <c r="O40" s="917" t="s">
        <v>4175</v>
      </c>
      <c r="P40" s="932" t="s">
        <v>4238</v>
      </c>
      <c r="Q40" s="919">
        <f t="shared" si="0"/>
        <v>1</v>
      </c>
      <c r="R40" s="979">
        <f t="shared" si="0"/>
        <v>0.45</v>
      </c>
      <c r="S40" s="919">
        <f t="shared" si="1"/>
        <v>0</v>
      </c>
      <c r="T40" s="979">
        <f t="shared" si="2"/>
        <v>0</v>
      </c>
      <c r="U40" s="986">
        <v>4</v>
      </c>
      <c r="V40" s="928">
        <v>1</v>
      </c>
      <c r="W40" s="928">
        <v>-3</v>
      </c>
      <c r="X40" s="984">
        <v>0.25</v>
      </c>
      <c r="Y40" s="982"/>
    </row>
    <row r="41" spans="1:25" ht="14.4" customHeight="1" x14ac:dyDescent="0.3">
      <c r="A41" s="947" t="s">
        <v>4239</v>
      </c>
      <c r="B41" s="924">
        <v>1</v>
      </c>
      <c r="C41" s="925">
        <v>0.25</v>
      </c>
      <c r="D41" s="926">
        <v>4</v>
      </c>
      <c r="E41" s="931"/>
      <c r="F41" s="911"/>
      <c r="G41" s="912"/>
      <c r="H41" s="917"/>
      <c r="I41" s="911"/>
      <c r="J41" s="912"/>
      <c r="K41" s="916">
        <v>0.25</v>
      </c>
      <c r="L41" s="917">
        <v>1</v>
      </c>
      <c r="M41" s="917">
        <v>9</v>
      </c>
      <c r="N41" s="918">
        <v>3</v>
      </c>
      <c r="O41" s="917" t="s">
        <v>4175</v>
      </c>
      <c r="P41" s="932" t="s">
        <v>4240</v>
      </c>
      <c r="Q41" s="919">
        <f t="shared" si="0"/>
        <v>-1</v>
      </c>
      <c r="R41" s="979">
        <f t="shared" si="0"/>
        <v>-0.25</v>
      </c>
      <c r="S41" s="919">
        <f t="shared" si="1"/>
        <v>0</v>
      </c>
      <c r="T41" s="979">
        <f t="shared" si="2"/>
        <v>0</v>
      </c>
      <c r="U41" s="986" t="s">
        <v>583</v>
      </c>
      <c r="V41" s="928" t="s">
        <v>583</v>
      </c>
      <c r="W41" s="928" t="s">
        <v>583</v>
      </c>
      <c r="X41" s="984" t="s">
        <v>583</v>
      </c>
      <c r="Y41" s="982"/>
    </row>
    <row r="42" spans="1:25" ht="14.4" customHeight="1" x14ac:dyDescent="0.3">
      <c r="A42" s="947" t="s">
        <v>4241</v>
      </c>
      <c r="B42" s="924">
        <v>2</v>
      </c>
      <c r="C42" s="925">
        <v>2.36</v>
      </c>
      <c r="D42" s="926">
        <v>8</v>
      </c>
      <c r="E42" s="931"/>
      <c r="F42" s="911"/>
      <c r="G42" s="912"/>
      <c r="H42" s="917"/>
      <c r="I42" s="911"/>
      <c r="J42" s="912"/>
      <c r="K42" s="916">
        <v>1.03</v>
      </c>
      <c r="L42" s="917">
        <v>2</v>
      </c>
      <c r="M42" s="917">
        <v>18</v>
      </c>
      <c r="N42" s="918">
        <v>6</v>
      </c>
      <c r="O42" s="917" t="s">
        <v>4175</v>
      </c>
      <c r="P42" s="932" t="s">
        <v>4242</v>
      </c>
      <c r="Q42" s="919">
        <f t="shared" si="0"/>
        <v>-2</v>
      </c>
      <c r="R42" s="979">
        <f t="shared" si="0"/>
        <v>-2.36</v>
      </c>
      <c r="S42" s="919">
        <f t="shared" si="1"/>
        <v>0</v>
      </c>
      <c r="T42" s="979">
        <f t="shared" si="2"/>
        <v>0</v>
      </c>
      <c r="U42" s="986" t="s">
        <v>583</v>
      </c>
      <c r="V42" s="928" t="s">
        <v>583</v>
      </c>
      <c r="W42" s="928" t="s">
        <v>583</v>
      </c>
      <c r="X42" s="984" t="s">
        <v>583</v>
      </c>
      <c r="Y42" s="982"/>
    </row>
    <row r="43" spans="1:25" ht="14.4" customHeight="1" x14ac:dyDescent="0.3">
      <c r="A43" s="947" t="s">
        <v>4243</v>
      </c>
      <c r="B43" s="924">
        <v>1</v>
      </c>
      <c r="C43" s="925">
        <v>5.69</v>
      </c>
      <c r="D43" s="926">
        <v>9</v>
      </c>
      <c r="E43" s="931"/>
      <c r="F43" s="911"/>
      <c r="G43" s="912"/>
      <c r="H43" s="917"/>
      <c r="I43" s="911"/>
      <c r="J43" s="912"/>
      <c r="K43" s="916">
        <v>1.28</v>
      </c>
      <c r="L43" s="917">
        <v>3</v>
      </c>
      <c r="M43" s="917">
        <v>24</v>
      </c>
      <c r="N43" s="918">
        <v>8</v>
      </c>
      <c r="O43" s="917" t="s">
        <v>4175</v>
      </c>
      <c r="P43" s="932" t="s">
        <v>4244</v>
      </c>
      <c r="Q43" s="919">
        <f t="shared" si="0"/>
        <v>-1</v>
      </c>
      <c r="R43" s="979">
        <f t="shared" si="0"/>
        <v>-5.69</v>
      </c>
      <c r="S43" s="919">
        <f t="shared" si="1"/>
        <v>0</v>
      </c>
      <c r="T43" s="979">
        <f t="shared" si="2"/>
        <v>0</v>
      </c>
      <c r="U43" s="986" t="s">
        <v>583</v>
      </c>
      <c r="V43" s="928" t="s">
        <v>583</v>
      </c>
      <c r="W43" s="928" t="s">
        <v>583</v>
      </c>
      <c r="X43" s="984" t="s">
        <v>583</v>
      </c>
      <c r="Y43" s="982"/>
    </row>
    <row r="44" spans="1:25" ht="14.4" customHeight="1" x14ac:dyDescent="0.3">
      <c r="A44" s="947" t="s">
        <v>4245</v>
      </c>
      <c r="B44" s="928">
        <v>1</v>
      </c>
      <c r="C44" s="929">
        <v>1</v>
      </c>
      <c r="D44" s="930">
        <v>3</v>
      </c>
      <c r="E44" s="931">
        <v>1</v>
      </c>
      <c r="F44" s="911">
        <v>1</v>
      </c>
      <c r="G44" s="912">
        <v>3</v>
      </c>
      <c r="H44" s="913">
        <v>2</v>
      </c>
      <c r="I44" s="914">
        <v>2.0099999999999998</v>
      </c>
      <c r="J44" s="915">
        <v>9.5</v>
      </c>
      <c r="K44" s="916">
        <v>1</v>
      </c>
      <c r="L44" s="917">
        <v>2</v>
      </c>
      <c r="M44" s="917">
        <v>18</v>
      </c>
      <c r="N44" s="918">
        <v>6</v>
      </c>
      <c r="O44" s="917" t="s">
        <v>4175</v>
      </c>
      <c r="P44" s="932" t="s">
        <v>4246</v>
      </c>
      <c r="Q44" s="919">
        <f t="shared" si="0"/>
        <v>1</v>
      </c>
      <c r="R44" s="979">
        <f t="shared" si="0"/>
        <v>1.0099999999999998</v>
      </c>
      <c r="S44" s="919">
        <f t="shared" si="1"/>
        <v>1</v>
      </c>
      <c r="T44" s="979">
        <f t="shared" si="2"/>
        <v>1.0099999999999998</v>
      </c>
      <c r="U44" s="986">
        <v>12</v>
      </c>
      <c r="V44" s="928">
        <v>19</v>
      </c>
      <c r="W44" s="928">
        <v>7</v>
      </c>
      <c r="X44" s="984">
        <v>1.5833333333333333</v>
      </c>
      <c r="Y44" s="982">
        <v>9</v>
      </c>
    </row>
    <row r="45" spans="1:25" ht="14.4" customHeight="1" thickBot="1" x14ac:dyDescent="0.35">
      <c r="A45" s="964" t="s">
        <v>4247</v>
      </c>
      <c r="B45" s="965">
        <v>1</v>
      </c>
      <c r="C45" s="966">
        <v>0.68</v>
      </c>
      <c r="D45" s="967">
        <v>4</v>
      </c>
      <c r="E45" s="968">
        <v>1</v>
      </c>
      <c r="F45" s="969">
        <v>0.68</v>
      </c>
      <c r="G45" s="970">
        <v>4</v>
      </c>
      <c r="H45" s="971"/>
      <c r="I45" s="972"/>
      <c r="J45" s="973"/>
      <c r="K45" s="974">
        <v>0.68</v>
      </c>
      <c r="L45" s="971">
        <v>2</v>
      </c>
      <c r="M45" s="971">
        <v>15</v>
      </c>
      <c r="N45" s="975">
        <v>5</v>
      </c>
      <c r="O45" s="971" t="s">
        <v>4175</v>
      </c>
      <c r="P45" s="976" t="s">
        <v>4248</v>
      </c>
      <c r="Q45" s="977">
        <f t="shared" si="0"/>
        <v>-1</v>
      </c>
      <c r="R45" s="981">
        <f t="shared" si="0"/>
        <v>-0.68</v>
      </c>
      <c r="S45" s="977">
        <f t="shared" si="1"/>
        <v>-1</v>
      </c>
      <c r="T45" s="981">
        <f t="shared" si="2"/>
        <v>-0.68</v>
      </c>
      <c r="U45" s="991" t="s">
        <v>583</v>
      </c>
      <c r="V45" s="965" t="s">
        <v>583</v>
      </c>
      <c r="W45" s="965" t="s">
        <v>583</v>
      </c>
      <c r="X45" s="992" t="s">
        <v>583</v>
      </c>
      <c r="Y45" s="993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6:Q1048576">
    <cfRule type="cellIs" dxfId="14" priority="11" stopIfTrue="1" operator="lessThan">
      <formula>0</formula>
    </cfRule>
  </conditionalFormatting>
  <conditionalFormatting sqref="W46:W1048576">
    <cfRule type="cellIs" dxfId="13" priority="10" stopIfTrue="1" operator="greaterThan">
      <formula>0</formula>
    </cfRule>
  </conditionalFormatting>
  <conditionalFormatting sqref="X46:X1048576">
    <cfRule type="cellIs" dxfId="12" priority="9" stopIfTrue="1" operator="greaterThan">
      <formula>1</formula>
    </cfRule>
  </conditionalFormatting>
  <conditionalFormatting sqref="X46:X1048576">
    <cfRule type="cellIs" dxfId="11" priority="6" stopIfTrue="1" operator="greaterThan">
      <formula>1</formula>
    </cfRule>
  </conditionalFormatting>
  <conditionalFormatting sqref="W46:W1048576">
    <cfRule type="cellIs" dxfId="10" priority="7" stopIfTrue="1" operator="greaterThan">
      <formula>0</formula>
    </cfRule>
  </conditionalFormatting>
  <conditionalFormatting sqref="Q4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5">
    <cfRule type="cellIs" dxfId="7" priority="4" stopIfTrue="1" operator="lessThan">
      <formula>0</formula>
    </cfRule>
  </conditionalFormatting>
  <conditionalFormatting sqref="X5:X45">
    <cfRule type="cellIs" dxfId="6" priority="2" stopIfTrue="1" operator="greaterThan">
      <formula>1</formula>
    </cfRule>
  </conditionalFormatting>
  <conditionalFormatting sqref="W5:W45">
    <cfRule type="cellIs" dxfId="5" priority="3" stopIfTrue="1" operator="greaterThan">
      <formula>0</formula>
    </cfRule>
  </conditionalFormatting>
  <conditionalFormatting sqref="S5:S4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648696</v>
      </c>
      <c r="C3" s="344">
        <f t="shared" ref="C3:L3" si="0">SUBTOTAL(9,C6:C1048576)</f>
        <v>8</v>
      </c>
      <c r="D3" s="344">
        <f t="shared" si="0"/>
        <v>733091</v>
      </c>
      <c r="E3" s="344">
        <f t="shared" si="0"/>
        <v>15.68661010558864</v>
      </c>
      <c r="F3" s="344">
        <f t="shared" si="0"/>
        <v>952715</v>
      </c>
      <c r="G3" s="347">
        <f>IF(D3&lt;&gt;0,F3/D3,"")</f>
        <v>1.2995862723727341</v>
      </c>
      <c r="H3" s="343">
        <f t="shared" si="0"/>
        <v>6632.9</v>
      </c>
      <c r="I3" s="344">
        <f t="shared" si="0"/>
        <v>2</v>
      </c>
      <c r="J3" s="344">
        <f t="shared" si="0"/>
        <v>77068.09</v>
      </c>
      <c r="K3" s="344">
        <f t="shared" si="0"/>
        <v>23.10244701847774</v>
      </c>
      <c r="L3" s="344">
        <f t="shared" si="0"/>
        <v>37839.969999999994</v>
      </c>
      <c r="M3" s="345">
        <f>IF(J3&lt;&gt;0,L3/J3,"")</f>
        <v>0.49099400283567424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" customHeight="1" x14ac:dyDescent="0.3">
      <c r="A6" s="856" t="s">
        <v>4250</v>
      </c>
      <c r="B6" s="887">
        <v>3016</v>
      </c>
      <c r="C6" s="825">
        <v>1</v>
      </c>
      <c r="D6" s="887">
        <v>24073</v>
      </c>
      <c r="E6" s="825">
        <v>7.9817639257294433</v>
      </c>
      <c r="F6" s="887">
        <v>45807</v>
      </c>
      <c r="G6" s="830">
        <v>15.187997347480106</v>
      </c>
      <c r="H6" s="887">
        <v>3275.45</v>
      </c>
      <c r="I6" s="825">
        <v>1</v>
      </c>
      <c r="J6" s="887">
        <v>19861.239999999998</v>
      </c>
      <c r="K6" s="825">
        <v>6.0636675876597108</v>
      </c>
      <c r="L6" s="887">
        <v>35174.429999999993</v>
      </c>
      <c r="M6" s="231">
        <v>10.738808408005005</v>
      </c>
    </row>
    <row r="7" spans="1:13" ht="14.4" customHeight="1" x14ac:dyDescent="0.3">
      <c r="A7" s="857" t="s">
        <v>3417</v>
      </c>
      <c r="B7" s="889">
        <v>32130</v>
      </c>
      <c r="C7" s="832">
        <v>1</v>
      </c>
      <c r="D7" s="889">
        <v>16184</v>
      </c>
      <c r="E7" s="832">
        <v>0.50370370370370365</v>
      </c>
      <c r="F7" s="889">
        <v>90767</v>
      </c>
      <c r="G7" s="837">
        <v>2.8249922191098662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4251</v>
      </c>
      <c r="B8" s="889">
        <v>75759</v>
      </c>
      <c r="C8" s="832">
        <v>1</v>
      </c>
      <c r="D8" s="889">
        <v>116793</v>
      </c>
      <c r="E8" s="832">
        <v>1.5416386171939969</v>
      </c>
      <c r="F8" s="889">
        <v>103060</v>
      </c>
      <c r="G8" s="837">
        <v>1.360366425111208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4252</v>
      </c>
      <c r="B9" s="889">
        <v>145975</v>
      </c>
      <c r="C9" s="832">
        <v>1</v>
      </c>
      <c r="D9" s="889">
        <v>202156</v>
      </c>
      <c r="E9" s="832">
        <v>1.3848672717931152</v>
      </c>
      <c r="F9" s="889">
        <v>198403</v>
      </c>
      <c r="G9" s="837">
        <v>1.359157389964035</v>
      </c>
      <c r="H9" s="889">
        <v>3357.45</v>
      </c>
      <c r="I9" s="832">
        <v>1</v>
      </c>
      <c r="J9" s="889">
        <v>57206.849999999991</v>
      </c>
      <c r="K9" s="832">
        <v>17.038779430818028</v>
      </c>
      <c r="L9" s="889">
        <v>2665.54</v>
      </c>
      <c r="M9" s="838">
        <v>0.79391800324651152</v>
      </c>
    </row>
    <row r="10" spans="1:13" ht="14.4" customHeight="1" x14ac:dyDescent="0.3">
      <c r="A10" s="857" t="s">
        <v>4253</v>
      </c>
      <c r="B10" s="889">
        <v>133005</v>
      </c>
      <c r="C10" s="832">
        <v>1</v>
      </c>
      <c r="D10" s="889">
        <v>151874</v>
      </c>
      <c r="E10" s="832">
        <v>1.1418668471110109</v>
      </c>
      <c r="F10" s="889">
        <v>174176</v>
      </c>
      <c r="G10" s="837">
        <v>1.3095447539566181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4254</v>
      </c>
      <c r="B11" s="889">
        <v>96613</v>
      </c>
      <c r="C11" s="832">
        <v>1</v>
      </c>
      <c r="D11" s="889">
        <v>71767</v>
      </c>
      <c r="E11" s="832">
        <v>0.74282963990353268</v>
      </c>
      <c r="F11" s="889">
        <v>132192</v>
      </c>
      <c r="G11" s="837">
        <v>1.3682630701872418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4255</v>
      </c>
      <c r="B12" s="889">
        <v>160715</v>
      </c>
      <c r="C12" s="832">
        <v>1</v>
      </c>
      <c r="D12" s="889">
        <v>148066</v>
      </c>
      <c r="E12" s="832">
        <v>0.92129546090906267</v>
      </c>
      <c r="F12" s="889">
        <v>169820</v>
      </c>
      <c r="G12" s="837">
        <v>1.0566530815418598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4256</v>
      </c>
      <c r="B13" s="891">
        <v>1483</v>
      </c>
      <c r="C13" s="840">
        <v>1</v>
      </c>
      <c r="D13" s="891">
        <v>2178</v>
      </c>
      <c r="E13" s="840">
        <v>1.4686446392447741</v>
      </c>
      <c r="F13" s="891">
        <v>38490</v>
      </c>
      <c r="G13" s="845">
        <v>25.95414699932569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3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4721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4162</v>
      </c>
      <c r="G3" s="211">
        <f t="shared" si="0"/>
        <v>655328.9</v>
      </c>
      <c r="H3" s="212"/>
      <c r="I3" s="212"/>
      <c r="J3" s="207">
        <f t="shared" si="0"/>
        <v>5374.5300000000007</v>
      </c>
      <c r="K3" s="211">
        <f t="shared" si="0"/>
        <v>810159.09000000008</v>
      </c>
      <c r="L3" s="212"/>
      <c r="M3" s="212"/>
      <c r="N3" s="207">
        <f t="shared" si="0"/>
        <v>5826.39</v>
      </c>
      <c r="O3" s="211">
        <f t="shared" si="0"/>
        <v>990554.97</v>
      </c>
      <c r="P3" s="177">
        <f>IF(K3=0,"",O3/K3)</f>
        <v>1.2226672294697081</v>
      </c>
      <c r="Q3" s="209">
        <f>IF(N3=0,"",O3/N3)</f>
        <v>170.01178602874162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4257</v>
      </c>
      <c r="B6" s="825" t="s">
        <v>4258</v>
      </c>
      <c r="C6" s="825" t="s">
        <v>3296</v>
      </c>
      <c r="D6" s="825" t="s">
        <v>4259</v>
      </c>
      <c r="E6" s="825" t="s">
        <v>4260</v>
      </c>
      <c r="F6" s="225"/>
      <c r="G6" s="225"/>
      <c r="H6" s="225"/>
      <c r="I6" s="225"/>
      <c r="J6" s="225">
        <v>0.5</v>
      </c>
      <c r="K6" s="225">
        <v>909.52</v>
      </c>
      <c r="L6" s="225"/>
      <c r="M6" s="225">
        <v>1819.04</v>
      </c>
      <c r="N6" s="225"/>
      <c r="O6" s="225"/>
      <c r="P6" s="830"/>
      <c r="Q6" s="848"/>
    </row>
    <row r="7" spans="1:17" ht="14.4" customHeight="1" x14ac:dyDescent="0.3">
      <c r="A7" s="831" t="s">
        <v>4257</v>
      </c>
      <c r="B7" s="832" t="s">
        <v>4258</v>
      </c>
      <c r="C7" s="832" t="s">
        <v>3296</v>
      </c>
      <c r="D7" s="832" t="s">
        <v>4261</v>
      </c>
      <c r="E7" s="832" t="s">
        <v>4260</v>
      </c>
      <c r="F7" s="849"/>
      <c r="G7" s="849"/>
      <c r="H7" s="849"/>
      <c r="I7" s="849"/>
      <c r="J7" s="849"/>
      <c r="K7" s="849"/>
      <c r="L7" s="849"/>
      <c r="M7" s="849"/>
      <c r="N7" s="849">
        <v>1.55</v>
      </c>
      <c r="O7" s="849">
        <v>1016.05</v>
      </c>
      <c r="P7" s="837"/>
      <c r="Q7" s="850">
        <v>655.51612903225805</v>
      </c>
    </row>
    <row r="8" spans="1:17" ht="14.4" customHeight="1" x14ac:dyDescent="0.3">
      <c r="A8" s="831" t="s">
        <v>4257</v>
      </c>
      <c r="B8" s="832" t="s">
        <v>4258</v>
      </c>
      <c r="C8" s="832" t="s">
        <v>3495</v>
      </c>
      <c r="D8" s="832" t="s">
        <v>4262</v>
      </c>
      <c r="E8" s="832" t="s">
        <v>4263</v>
      </c>
      <c r="F8" s="849">
        <v>180</v>
      </c>
      <c r="G8" s="849">
        <v>1288.8</v>
      </c>
      <c r="H8" s="849">
        <v>1</v>
      </c>
      <c r="I8" s="849">
        <v>7.16</v>
      </c>
      <c r="J8" s="849">
        <v>910</v>
      </c>
      <c r="K8" s="849">
        <v>6542.9</v>
      </c>
      <c r="L8" s="849">
        <v>5.0767380509000617</v>
      </c>
      <c r="M8" s="849">
        <v>7.1899999999999995</v>
      </c>
      <c r="N8" s="849"/>
      <c r="O8" s="849"/>
      <c r="P8" s="837"/>
      <c r="Q8" s="850"/>
    </row>
    <row r="9" spans="1:17" ht="14.4" customHeight="1" x14ac:dyDescent="0.3">
      <c r="A9" s="831" t="s">
        <v>4257</v>
      </c>
      <c r="B9" s="832" t="s">
        <v>4258</v>
      </c>
      <c r="C9" s="832" t="s">
        <v>3495</v>
      </c>
      <c r="D9" s="832" t="s">
        <v>4264</v>
      </c>
      <c r="E9" s="832" t="s">
        <v>4265</v>
      </c>
      <c r="F9" s="849"/>
      <c r="G9" s="849"/>
      <c r="H9" s="849"/>
      <c r="I9" s="849"/>
      <c r="J9" s="849"/>
      <c r="K9" s="849"/>
      <c r="L9" s="849"/>
      <c r="M9" s="849"/>
      <c r="N9" s="849">
        <v>280</v>
      </c>
      <c r="O9" s="849">
        <v>1503.6</v>
      </c>
      <c r="P9" s="837"/>
      <c r="Q9" s="850">
        <v>5.37</v>
      </c>
    </row>
    <row r="10" spans="1:17" ht="14.4" customHeight="1" x14ac:dyDescent="0.3">
      <c r="A10" s="831" t="s">
        <v>4257</v>
      </c>
      <c r="B10" s="832" t="s">
        <v>4258</v>
      </c>
      <c r="C10" s="832" t="s">
        <v>3495</v>
      </c>
      <c r="D10" s="832" t="s">
        <v>4266</v>
      </c>
      <c r="E10" s="832" t="s">
        <v>4267</v>
      </c>
      <c r="F10" s="849">
        <v>1</v>
      </c>
      <c r="G10" s="849">
        <v>1986.65</v>
      </c>
      <c r="H10" s="849">
        <v>1</v>
      </c>
      <c r="I10" s="849">
        <v>1986.65</v>
      </c>
      <c r="J10" s="849">
        <v>3</v>
      </c>
      <c r="K10" s="849">
        <v>6083.67</v>
      </c>
      <c r="L10" s="849">
        <v>3.0622756902323003</v>
      </c>
      <c r="M10" s="849">
        <v>2027.89</v>
      </c>
      <c r="N10" s="849"/>
      <c r="O10" s="849"/>
      <c r="P10" s="837"/>
      <c r="Q10" s="850"/>
    </row>
    <row r="11" spans="1:17" ht="14.4" customHeight="1" x14ac:dyDescent="0.3">
      <c r="A11" s="831" t="s">
        <v>4257</v>
      </c>
      <c r="B11" s="832" t="s">
        <v>4258</v>
      </c>
      <c r="C11" s="832" t="s">
        <v>3495</v>
      </c>
      <c r="D11" s="832" t="s">
        <v>4268</v>
      </c>
      <c r="E11" s="832" t="s">
        <v>4269</v>
      </c>
      <c r="F11" s="849"/>
      <c r="G11" s="849"/>
      <c r="H11" s="849"/>
      <c r="I11" s="849"/>
      <c r="J11" s="849">
        <v>185</v>
      </c>
      <c r="K11" s="849">
        <v>6325.15</v>
      </c>
      <c r="L11" s="849"/>
      <c r="M11" s="849">
        <v>34.19</v>
      </c>
      <c r="N11" s="849">
        <v>961</v>
      </c>
      <c r="O11" s="849">
        <v>32654.78</v>
      </c>
      <c r="P11" s="837"/>
      <c r="Q11" s="850">
        <v>33.979999999999997</v>
      </c>
    </row>
    <row r="12" spans="1:17" ht="14.4" customHeight="1" x14ac:dyDescent="0.3">
      <c r="A12" s="831" t="s">
        <v>4257</v>
      </c>
      <c r="B12" s="832" t="s">
        <v>4258</v>
      </c>
      <c r="C12" s="832" t="s">
        <v>3287</v>
      </c>
      <c r="D12" s="832" t="s">
        <v>4270</v>
      </c>
      <c r="E12" s="832" t="s">
        <v>4271</v>
      </c>
      <c r="F12" s="849">
        <v>1</v>
      </c>
      <c r="G12" s="849">
        <v>682</v>
      </c>
      <c r="H12" s="849">
        <v>1</v>
      </c>
      <c r="I12" s="849">
        <v>682</v>
      </c>
      <c r="J12" s="849">
        <v>3</v>
      </c>
      <c r="K12" s="849">
        <v>2046</v>
      </c>
      <c r="L12" s="849">
        <v>3</v>
      </c>
      <c r="M12" s="849">
        <v>682</v>
      </c>
      <c r="N12" s="849"/>
      <c r="O12" s="849"/>
      <c r="P12" s="837"/>
      <c r="Q12" s="850"/>
    </row>
    <row r="13" spans="1:17" ht="14.4" customHeight="1" x14ac:dyDescent="0.3">
      <c r="A13" s="831" t="s">
        <v>4257</v>
      </c>
      <c r="B13" s="832" t="s">
        <v>4258</v>
      </c>
      <c r="C13" s="832" t="s">
        <v>3287</v>
      </c>
      <c r="D13" s="832" t="s">
        <v>4272</v>
      </c>
      <c r="E13" s="832" t="s">
        <v>4273</v>
      </c>
      <c r="F13" s="849">
        <v>1</v>
      </c>
      <c r="G13" s="849">
        <v>1825</v>
      </c>
      <c r="H13" s="849">
        <v>1</v>
      </c>
      <c r="I13" s="849">
        <v>1825</v>
      </c>
      <c r="J13" s="849">
        <v>3</v>
      </c>
      <c r="K13" s="849">
        <v>5478</v>
      </c>
      <c r="L13" s="849">
        <v>3.0016438356164383</v>
      </c>
      <c r="M13" s="849">
        <v>1826</v>
      </c>
      <c r="N13" s="849">
        <v>1</v>
      </c>
      <c r="O13" s="849">
        <v>1831</v>
      </c>
      <c r="P13" s="837">
        <v>1.0032876712328767</v>
      </c>
      <c r="Q13" s="850">
        <v>1831</v>
      </c>
    </row>
    <row r="14" spans="1:17" ht="14.4" customHeight="1" x14ac:dyDescent="0.3">
      <c r="A14" s="831" t="s">
        <v>4257</v>
      </c>
      <c r="B14" s="832" t="s">
        <v>4258</v>
      </c>
      <c r="C14" s="832" t="s">
        <v>3287</v>
      </c>
      <c r="D14" s="832" t="s">
        <v>4274</v>
      </c>
      <c r="E14" s="832" t="s">
        <v>4275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431</v>
      </c>
      <c r="P14" s="837"/>
      <c r="Q14" s="850">
        <v>431</v>
      </c>
    </row>
    <row r="15" spans="1:17" ht="14.4" customHeight="1" x14ac:dyDescent="0.3">
      <c r="A15" s="831" t="s">
        <v>4257</v>
      </c>
      <c r="B15" s="832" t="s">
        <v>4258</v>
      </c>
      <c r="C15" s="832" t="s">
        <v>3287</v>
      </c>
      <c r="D15" s="832" t="s">
        <v>4276</v>
      </c>
      <c r="E15" s="832" t="s">
        <v>4277</v>
      </c>
      <c r="F15" s="849"/>
      <c r="G15" s="849"/>
      <c r="H15" s="849"/>
      <c r="I15" s="849"/>
      <c r="J15" s="849">
        <v>1</v>
      </c>
      <c r="K15" s="849">
        <v>14509</v>
      </c>
      <c r="L15" s="849"/>
      <c r="M15" s="849">
        <v>14509</v>
      </c>
      <c r="N15" s="849">
        <v>3</v>
      </c>
      <c r="O15" s="849">
        <v>43545</v>
      </c>
      <c r="P15" s="837"/>
      <c r="Q15" s="850">
        <v>14515</v>
      </c>
    </row>
    <row r="16" spans="1:17" ht="14.4" customHeight="1" x14ac:dyDescent="0.3">
      <c r="A16" s="831" t="s">
        <v>4257</v>
      </c>
      <c r="B16" s="832" t="s">
        <v>4258</v>
      </c>
      <c r="C16" s="832" t="s">
        <v>3287</v>
      </c>
      <c r="D16" s="832" t="s">
        <v>4278</v>
      </c>
      <c r="E16" s="832" t="s">
        <v>4279</v>
      </c>
      <c r="F16" s="849">
        <v>1</v>
      </c>
      <c r="G16" s="849">
        <v>509</v>
      </c>
      <c r="H16" s="849">
        <v>1</v>
      </c>
      <c r="I16" s="849">
        <v>509</v>
      </c>
      <c r="J16" s="849">
        <v>4</v>
      </c>
      <c r="K16" s="849">
        <v>2040</v>
      </c>
      <c r="L16" s="849">
        <v>4.0078585461689586</v>
      </c>
      <c r="M16" s="849">
        <v>510</v>
      </c>
      <c r="N16" s="849"/>
      <c r="O16" s="849"/>
      <c r="P16" s="837"/>
      <c r="Q16" s="850"/>
    </row>
    <row r="17" spans="1:17" ht="14.4" customHeight="1" x14ac:dyDescent="0.3">
      <c r="A17" s="831" t="s">
        <v>4171</v>
      </c>
      <c r="B17" s="832" t="s">
        <v>4280</v>
      </c>
      <c r="C17" s="832" t="s">
        <v>3287</v>
      </c>
      <c r="D17" s="832" t="s">
        <v>4281</v>
      </c>
      <c r="E17" s="832" t="s">
        <v>4282</v>
      </c>
      <c r="F17" s="849">
        <v>1</v>
      </c>
      <c r="G17" s="849">
        <v>49</v>
      </c>
      <c r="H17" s="849">
        <v>1</v>
      </c>
      <c r="I17" s="849">
        <v>49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4171</v>
      </c>
      <c r="B18" s="832" t="s">
        <v>4283</v>
      </c>
      <c r="C18" s="832" t="s">
        <v>3287</v>
      </c>
      <c r="D18" s="832" t="s">
        <v>4284</v>
      </c>
      <c r="E18" s="832" t="s">
        <v>4285</v>
      </c>
      <c r="F18" s="849">
        <v>1</v>
      </c>
      <c r="G18" s="849">
        <v>315</v>
      </c>
      <c r="H18" s="849">
        <v>1</v>
      </c>
      <c r="I18" s="849">
        <v>315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4171</v>
      </c>
      <c r="B19" s="832" t="s">
        <v>4283</v>
      </c>
      <c r="C19" s="832" t="s">
        <v>3287</v>
      </c>
      <c r="D19" s="832" t="s">
        <v>4286</v>
      </c>
      <c r="E19" s="832" t="s">
        <v>4287</v>
      </c>
      <c r="F19" s="849"/>
      <c r="G19" s="849"/>
      <c r="H19" s="849"/>
      <c r="I19" s="849"/>
      <c r="J19" s="849"/>
      <c r="K19" s="849"/>
      <c r="L19" s="849"/>
      <c r="M19" s="849"/>
      <c r="N19" s="849">
        <v>5</v>
      </c>
      <c r="O19" s="849">
        <v>52500</v>
      </c>
      <c r="P19" s="837"/>
      <c r="Q19" s="850">
        <v>10500</v>
      </c>
    </row>
    <row r="20" spans="1:17" ht="14.4" customHeight="1" x14ac:dyDescent="0.3">
      <c r="A20" s="831" t="s">
        <v>4171</v>
      </c>
      <c r="B20" s="832" t="s">
        <v>4283</v>
      </c>
      <c r="C20" s="832" t="s">
        <v>3287</v>
      </c>
      <c r="D20" s="832" t="s">
        <v>4288</v>
      </c>
      <c r="E20" s="832" t="s">
        <v>4289</v>
      </c>
      <c r="F20" s="849">
        <v>1</v>
      </c>
      <c r="G20" s="849">
        <v>10381</v>
      </c>
      <c r="H20" s="849">
        <v>1</v>
      </c>
      <c r="I20" s="849">
        <v>10381</v>
      </c>
      <c r="J20" s="849"/>
      <c r="K20" s="849"/>
      <c r="L20" s="849"/>
      <c r="M20" s="849"/>
      <c r="N20" s="849">
        <v>1</v>
      </c>
      <c r="O20" s="849">
        <v>11468</v>
      </c>
      <c r="P20" s="837">
        <v>1.104710528850785</v>
      </c>
      <c r="Q20" s="850">
        <v>11468</v>
      </c>
    </row>
    <row r="21" spans="1:17" ht="14.4" customHeight="1" x14ac:dyDescent="0.3">
      <c r="A21" s="831" t="s">
        <v>4171</v>
      </c>
      <c r="B21" s="832" t="s">
        <v>4283</v>
      </c>
      <c r="C21" s="832" t="s">
        <v>3287</v>
      </c>
      <c r="D21" s="832" t="s">
        <v>4290</v>
      </c>
      <c r="E21" s="832" t="s">
        <v>4291</v>
      </c>
      <c r="F21" s="849"/>
      <c r="G21" s="849"/>
      <c r="H21" s="849"/>
      <c r="I21" s="849"/>
      <c r="J21" s="849"/>
      <c r="K21" s="849"/>
      <c r="L21" s="849"/>
      <c r="M21" s="849"/>
      <c r="N21" s="849">
        <v>2</v>
      </c>
      <c r="O21" s="849">
        <v>2220</v>
      </c>
      <c r="P21" s="837"/>
      <c r="Q21" s="850">
        <v>1110</v>
      </c>
    </row>
    <row r="22" spans="1:17" ht="14.4" customHeight="1" x14ac:dyDescent="0.3">
      <c r="A22" s="831" t="s">
        <v>4171</v>
      </c>
      <c r="B22" s="832" t="s">
        <v>4292</v>
      </c>
      <c r="C22" s="832" t="s">
        <v>3287</v>
      </c>
      <c r="D22" s="832" t="s">
        <v>4293</v>
      </c>
      <c r="E22" s="832" t="s">
        <v>4294</v>
      </c>
      <c r="F22" s="849">
        <v>1</v>
      </c>
      <c r="G22" s="849">
        <v>354</v>
      </c>
      <c r="H22" s="849">
        <v>1</v>
      </c>
      <c r="I22" s="849">
        <v>354</v>
      </c>
      <c r="J22" s="849">
        <v>6</v>
      </c>
      <c r="K22" s="849">
        <v>2124</v>
      </c>
      <c r="L22" s="849">
        <v>6</v>
      </c>
      <c r="M22" s="849">
        <v>354</v>
      </c>
      <c r="N22" s="849">
        <v>8</v>
      </c>
      <c r="O22" s="849">
        <v>2840</v>
      </c>
      <c r="P22" s="837">
        <v>8.0225988700564965</v>
      </c>
      <c r="Q22" s="850">
        <v>355</v>
      </c>
    </row>
    <row r="23" spans="1:17" ht="14.4" customHeight="1" x14ac:dyDescent="0.3">
      <c r="A23" s="831" t="s">
        <v>4171</v>
      </c>
      <c r="B23" s="832" t="s">
        <v>4292</v>
      </c>
      <c r="C23" s="832" t="s">
        <v>3287</v>
      </c>
      <c r="D23" s="832" t="s">
        <v>4295</v>
      </c>
      <c r="E23" s="832" t="s">
        <v>4296</v>
      </c>
      <c r="F23" s="849">
        <v>36</v>
      </c>
      <c r="G23" s="849">
        <v>2340</v>
      </c>
      <c r="H23" s="849">
        <v>1</v>
      </c>
      <c r="I23" s="849">
        <v>65</v>
      </c>
      <c r="J23" s="849">
        <v>35</v>
      </c>
      <c r="K23" s="849">
        <v>2275</v>
      </c>
      <c r="L23" s="849">
        <v>0.97222222222222221</v>
      </c>
      <c r="M23" s="849">
        <v>65</v>
      </c>
      <c r="N23" s="849">
        <v>28</v>
      </c>
      <c r="O23" s="849">
        <v>1820</v>
      </c>
      <c r="P23" s="837">
        <v>0.77777777777777779</v>
      </c>
      <c r="Q23" s="850">
        <v>65</v>
      </c>
    </row>
    <row r="24" spans="1:17" ht="14.4" customHeight="1" x14ac:dyDescent="0.3">
      <c r="A24" s="831" t="s">
        <v>4171</v>
      </c>
      <c r="B24" s="832" t="s">
        <v>4292</v>
      </c>
      <c r="C24" s="832" t="s">
        <v>3287</v>
      </c>
      <c r="D24" s="832" t="s">
        <v>4297</v>
      </c>
      <c r="E24" s="832" t="s">
        <v>4298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546</v>
      </c>
      <c r="P24" s="837"/>
      <c r="Q24" s="850">
        <v>546</v>
      </c>
    </row>
    <row r="25" spans="1:17" ht="14.4" customHeight="1" x14ac:dyDescent="0.3">
      <c r="A25" s="831" t="s">
        <v>4171</v>
      </c>
      <c r="B25" s="832" t="s">
        <v>4292</v>
      </c>
      <c r="C25" s="832" t="s">
        <v>3287</v>
      </c>
      <c r="D25" s="832" t="s">
        <v>4299</v>
      </c>
      <c r="E25" s="832" t="s">
        <v>4300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618</v>
      </c>
      <c r="P25" s="837"/>
      <c r="Q25" s="850">
        <v>618</v>
      </c>
    </row>
    <row r="26" spans="1:17" ht="14.4" customHeight="1" x14ac:dyDescent="0.3">
      <c r="A26" s="831" t="s">
        <v>4171</v>
      </c>
      <c r="B26" s="832" t="s">
        <v>4292</v>
      </c>
      <c r="C26" s="832" t="s">
        <v>3287</v>
      </c>
      <c r="D26" s="832" t="s">
        <v>4301</v>
      </c>
      <c r="E26" s="832" t="s">
        <v>4302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154</v>
      </c>
      <c r="P26" s="837"/>
      <c r="Q26" s="850">
        <v>154</v>
      </c>
    </row>
    <row r="27" spans="1:17" ht="14.4" customHeight="1" x14ac:dyDescent="0.3">
      <c r="A27" s="831" t="s">
        <v>4171</v>
      </c>
      <c r="B27" s="832" t="s">
        <v>4292</v>
      </c>
      <c r="C27" s="832" t="s">
        <v>3287</v>
      </c>
      <c r="D27" s="832" t="s">
        <v>4303</v>
      </c>
      <c r="E27" s="832" t="s">
        <v>4304</v>
      </c>
      <c r="F27" s="849">
        <v>1</v>
      </c>
      <c r="G27" s="849">
        <v>24</v>
      </c>
      <c r="H27" s="849">
        <v>1</v>
      </c>
      <c r="I27" s="849">
        <v>24</v>
      </c>
      <c r="J27" s="849">
        <v>1</v>
      </c>
      <c r="K27" s="849">
        <v>24</v>
      </c>
      <c r="L27" s="849">
        <v>1</v>
      </c>
      <c r="M27" s="849">
        <v>24</v>
      </c>
      <c r="N27" s="849">
        <v>1</v>
      </c>
      <c r="O27" s="849">
        <v>26</v>
      </c>
      <c r="P27" s="837">
        <v>1.0833333333333333</v>
      </c>
      <c r="Q27" s="850">
        <v>26</v>
      </c>
    </row>
    <row r="28" spans="1:17" ht="14.4" customHeight="1" x14ac:dyDescent="0.3">
      <c r="A28" s="831" t="s">
        <v>4171</v>
      </c>
      <c r="B28" s="832" t="s">
        <v>4292</v>
      </c>
      <c r="C28" s="832" t="s">
        <v>3287</v>
      </c>
      <c r="D28" s="832" t="s">
        <v>4305</v>
      </c>
      <c r="E28" s="832" t="s">
        <v>4306</v>
      </c>
      <c r="F28" s="849">
        <v>4</v>
      </c>
      <c r="G28" s="849">
        <v>220</v>
      </c>
      <c r="H28" s="849">
        <v>1</v>
      </c>
      <c r="I28" s="849">
        <v>55</v>
      </c>
      <c r="J28" s="849">
        <v>2</v>
      </c>
      <c r="K28" s="849">
        <v>110</v>
      </c>
      <c r="L28" s="849">
        <v>0.5</v>
      </c>
      <c r="M28" s="849">
        <v>55</v>
      </c>
      <c r="N28" s="849">
        <v>3</v>
      </c>
      <c r="O28" s="849">
        <v>165</v>
      </c>
      <c r="P28" s="837">
        <v>0.75</v>
      </c>
      <c r="Q28" s="850">
        <v>55</v>
      </c>
    </row>
    <row r="29" spans="1:17" ht="14.4" customHeight="1" x14ac:dyDescent="0.3">
      <c r="A29" s="831" t="s">
        <v>4171</v>
      </c>
      <c r="B29" s="832" t="s">
        <v>4292</v>
      </c>
      <c r="C29" s="832" t="s">
        <v>3287</v>
      </c>
      <c r="D29" s="832" t="s">
        <v>4307</v>
      </c>
      <c r="E29" s="832" t="s">
        <v>4308</v>
      </c>
      <c r="F29" s="849">
        <v>123</v>
      </c>
      <c r="G29" s="849">
        <v>9471</v>
      </c>
      <c r="H29" s="849">
        <v>1</v>
      </c>
      <c r="I29" s="849">
        <v>77</v>
      </c>
      <c r="J29" s="849">
        <v>128</v>
      </c>
      <c r="K29" s="849">
        <v>9856</v>
      </c>
      <c r="L29" s="849">
        <v>1.0406504065040652</v>
      </c>
      <c r="M29" s="849">
        <v>77</v>
      </c>
      <c r="N29" s="849">
        <v>130</v>
      </c>
      <c r="O29" s="849">
        <v>10140</v>
      </c>
      <c r="P29" s="837">
        <v>1.070636680392778</v>
      </c>
      <c r="Q29" s="850">
        <v>78</v>
      </c>
    </row>
    <row r="30" spans="1:17" ht="14.4" customHeight="1" x14ac:dyDescent="0.3">
      <c r="A30" s="831" t="s">
        <v>4171</v>
      </c>
      <c r="B30" s="832" t="s">
        <v>4292</v>
      </c>
      <c r="C30" s="832" t="s">
        <v>3287</v>
      </c>
      <c r="D30" s="832" t="s">
        <v>4309</v>
      </c>
      <c r="E30" s="832" t="s">
        <v>4310</v>
      </c>
      <c r="F30" s="849">
        <v>6</v>
      </c>
      <c r="G30" s="849">
        <v>144</v>
      </c>
      <c r="H30" s="849">
        <v>1</v>
      </c>
      <c r="I30" s="849">
        <v>24</v>
      </c>
      <c r="J30" s="849">
        <v>4</v>
      </c>
      <c r="K30" s="849">
        <v>96</v>
      </c>
      <c r="L30" s="849">
        <v>0.66666666666666663</v>
      </c>
      <c r="M30" s="849">
        <v>24</v>
      </c>
      <c r="N30" s="849">
        <v>4</v>
      </c>
      <c r="O30" s="849">
        <v>96</v>
      </c>
      <c r="P30" s="837">
        <v>0.66666666666666663</v>
      </c>
      <c r="Q30" s="850">
        <v>24</v>
      </c>
    </row>
    <row r="31" spans="1:17" ht="14.4" customHeight="1" x14ac:dyDescent="0.3">
      <c r="A31" s="831" t="s">
        <v>4171</v>
      </c>
      <c r="B31" s="832" t="s">
        <v>4292</v>
      </c>
      <c r="C31" s="832" t="s">
        <v>3287</v>
      </c>
      <c r="D31" s="832" t="s">
        <v>4311</v>
      </c>
      <c r="E31" s="832" t="s">
        <v>4312</v>
      </c>
      <c r="F31" s="849">
        <v>3</v>
      </c>
      <c r="G31" s="849">
        <v>198</v>
      </c>
      <c r="H31" s="849">
        <v>1</v>
      </c>
      <c r="I31" s="849">
        <v>66</v>
      </c>
      <c r="J31" s="849">
        <v>1</v>
      </c>
      <c r="K31" s="849">
        <v>66</v>
      </c>
      <c r="L31" s="849">
        <v>0.33333333333333331</v>
      </c>
      <c r="M31" s="849">
        <v>66</v>
      </c>
      <c r="N31" s="849">
        <v>1</v>
      </c>
      <c r="O31" s="849">
        <v>66</v>
      </c>
      <c r="P31" s="837">
        <v>0.33333333333333331</v>
      </c>
      <c r="Q31" s="850">
        <v>66</v>
      </c>
    </row>
    <row r="32" spans="1:17" ht="14.4" customHeight="1" x14ac:dyDescent="0.3">
      <c r="A32" s="831" t="s">
        <v>4171</v>
      </c>
      <c r="B32" s="832" t="s">
        <v>4292</v>
      </c>
      <c r="C32" s="832" t="s">
        <v>3287</v>
      </c>
      <c r="D32" s="832" t="s">
        <v>4313</v>
      </c>
      <c r="E32" s="832" t="s">
        <v>4314</v>
      </c>
      <c r="F32" s="849">
        <v>10</v>
      </c>
      <c r="G32" s="849">
        <v>3500</v>
      </c>
      <c r="H32" s="849">
        <v>1</v>
      </c>
      <c r="I32" s="849">
        <v>350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4171</v>
      </c>
      <c r="B33" s="832" t="s">
        <v>4292</v>
      </c>
      <c r="C33" s="832" t="s">
        <v>3287</v>
      </c>
      <c r="D33" s="832" t="s">
        <v>4315</v>
      </c>
      <c r="E33" s="832" t="s">
        <v>4316</v>
      </c>
      <c r="F33" s="849">
        <v>5</v>
      </c>
      <c r="G33" s="849">
        <v>125</v>
      </c>
      <c r="H33" s="849">
        <v>1</v>
      </c>
      <c r="I33" s="849">
        <v>25</v>
      </c>
      <c r="J33" s="849">
        <v>3</v>
      </c>
      <c r="K33" s="849">
        <v>75</v>
      </c>
      <c r="L33" s="849">
        <v>0.6</v>
      </c>
      <c r="M33" s="849">
        <v>25</v>
      </c>
      <c r="N33" s="849">
        <v>3</v>
      </c>
      <c r="O33" s="849">
        <v>75</v>
      </c>
      <c r="P33" s="837">
        <v>0.6</v>
      </c>
      <c r="Q33" s="850">
        <v>25</v>
      </c>
    </row>
    <row r="34" spans="1:17" ht="14.4" customHeight="1" x14ac:dyDescent="0.3">
      <c r="A34" s="831" t="s">
        <v>4171</v>
      </c>
      <c r="B34" s="832" t="s">
        <v>4292</v>
      </c>
      <c r="C34" s="832" t="s">
        <v>3287</v>
      </c>
      <c r="D34" s="832" t="s">
        <v>4317</v>
      </c>
      <c r="E34" s="832" t="s">
        <v>4318</v>
      </c>
      <c r="F34" s="849">
        <v>9</v>
      </c>
      <c r="G34" s="849">
        <v>1629</v>
      </c>
      <c r="H34" s="849">
        <v>1</v>
      </c>
      <c r="I34" s="849">
        <v>181</v>
      </c>
      <c r="J34" s="849">
        <v>2</v>
      </c>
      <c r="K34" s="849">
        <v>362</v>
      </c>
      <c r="L34" s="849">
        <v>0.22222222222222221</v>
      </c>
      <c r="M34" s="849">
        <v>181</v>
      </c>
      <c r="N34" s="849">
        <v>3</v>
      </c>
      <c r="O34" s="849">
        <v>543</v>
      </c>
      <c r="P34" s="837">
        <v>0.33333333333333331</v>
      </c>
      <c r="Q34" s="850">
        <v>181</v>
      </c>
    </row>
    <row r="35" spans="1:17" ht="14.4" customHeight="1" x14ac:dyDescent="0.3">
      <c r="A35" s="831" t="s">
        <v>4171</v>
      </c>
      <c r="B35" s="832" t="s">
        <v>4292</v>
      </c>
      <c r="C35" s="832" t="s">
        <v>3287</v>
      </c>
      <c r="D35" s="832" t="s">
        <v>4319</v>
      </c>
      <c r="E35" s="832" t="s">
        <v>4320</v>
      </c>
      <c r="F35" s="849">
        <v>7</v>
      </c>
      <c r="G35" s="849">
        <v>1778</v>
      </c>
      <c r="H35" s="849">
        <v>1</v>
      </c>
      <c r="I35" s="849">
        <v>254</v>
      </c>
      <c r="J35" s="849">
        <v>3</v>
      </c>
      <c r="K35" s="849">
        <v>762</v>
      </c>
      <c r="L35" s="849">
        <v>0.42857142857142855</v>
      </c>
      <c r="M35" s="849">
        <v>254</v>
      </c>
      <c r="N35" s="849">
        <v>9</v>
      </c>
      <c r="O35" s="849">
        <v>2286</v>
      </c>
      <c r="P35" s="837">
        <v>1.2857142857142858</v>
      </c>
      <c r="Q35" s="850">
        <v>254</v>
      </c>
    </row>
    <row r="36" spans="1:17" ht="14.4" customHeight="1" x14ac:dyDescent="0.3">
      <c r="A36" s="831" t="s">
        <v>4171</v>
      </c>
      <c r="B36" s="832" t="s">
        <v>4292</v>
      </c>
      <c r="C36" s="832" t="s">
        <v>3287</v>
      </c>
      <c r="D36" s="832" t="s">
        <v>4321</v>
      </c>
      <c r="E36" s="832" t="s">
        <v>4322</v>
      </c>
      <c r="F36" s="849">
        <v>5</v>
      </c>
      <c r="G36" s="849">
        <v>1085</v>
      </c>
      <c r="H36" s="849">
        <v>1</v>
      </c>
      <c r="I36" s="849">
        <v>217</v>
      </c>
      <c r="J36" s="849">
        <v>2</v>
      </c>
      <c r="K36" s="849">
        <v>434</v>
      </c>
      <c r="L36" s="849">
        <v>0.4</v>
      </c>
      <c r="M36" s="849">
        <v>217</v>
      </c>
      <c r="N36" s="849">
        <v>3</v>
      </c>
      <c r="O36" s="849">
        <v>651</v>
      </c>
      <c r="P36" s="837">
        <v>0.6</v>
      </c>
      <c r="Q36" s="850">
        <v>217</v>
      </c>
    </row>
    <row r="37" spans="1:17" ht="14.4" customHeight="1" x14ac:dyDescent="0.3">
      <c r="A37" s="831" t="s">
        <v>4171</v>
      </c>
      <c r="B37" s="832" t="s">
        <v>4292</v>
      </c>
      <c r="C37" s="832" t="s">
        <v>3287</v>
      </c>
      <c r="D37" s="832" t="s">
        <v>4323</v>
      </c>
      <c r="E37" s="832" t="s">
        <v>4324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594</v>
      </c>
      <c r="P37" s="837"/>
      <c r="Q37" s="850">
        <v>594</v>
      </c>
    </row>
    <row r="38" spans="1:17" ht="14.4" customHeight="1" x14ac:dyDescent="0.3">
      <c r="A38" s="831" t="s">
        <v>4171</v>
      </c>
      <c r="B38" s="832" t="s">
        <v>4292</v>
      </c>
      <c r="C38" s="832" t="s">
        <v>3287</v>
      </c>
      <c r="D38" s="832" t="s">
        <v>4325</v>
      </c>
      <c r="E38" s="832" t="s">
        <v>4326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548</v>
      </c>
      <c r="P38" s="837"/>
      <c r="Q38" s="850">
        <v>548</v>
      </c>
    </row>
    <row r="39" spans="1:17" ht="14.4" customHeight="1" x14ac:dyDescent="0.3">
      <c r="A39" s="831" t="s">
        <v>4171</v>
      </c>
      <c r="B39" s="832" t="s">
        <v>4292</v>
      </c>
      <c r="C39" s="832" t="s">
        <v>3287</v>
      </c>
      <c r="D39" s="832" t="s">
        <v>4327</v>
      </c>
      <c r="E39" s="832" t="s">
        <v>4328</v>
      </c>
      <c r="F39" s="849">
        <v>1</v>
      </c>
      <c r="G39" s="849">
        <v>517</v>
      </c>
      <c r="H39" s="849">
        <v>1</v>
      </c>
      <c r="I39" s="849">
        <v>517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" customHeight="1" x14ac:dyDescent="0.3">
      <c r="A40" s="831" t="s">
        <v>4171</v>
      </c>
      <c r="B40" s="832" t="s">
        <v>4292</v>
      </c>
      <c r="C40" s="832" t="s">
        <v>3287</v>
      </c>
      <c r="D40" s="832" t="s">
        <v>4329</v>
      </c>
      <c r="E40" s="832" t="s">
        <v>4330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754</v>
      </c>
      <c r="P40" s="837"/>
      <c r="Q40" s="850">
        <v>754</v>
      </c>
    </row>
    <row r="41" spans="1:17" ht="14.4" customHeight="1" x14ac:dyDescent="0.3">
      <c r="A41" s="831" t="s">
        <v>4171</v>
      </c>
      <c r="B41" s="832" t="s">
        <v>4292</v>
      </c>
      <c r="C41" s="832" t="s">
        <v>3287</v>
      </c>
      <c r="D41" s="832" t="s">
        <v>4331</v>
      </c>
      <c r="E41" s="832" t="s">
        <v>4332</v>
      </c>
      <c r="F41" s="849"/>
      <c r="G41" s="849"/>
      <c r="H41" s="849"/>
      <c r="I41" s="849"/>
      <c r="J41" s="849"/>
      <c r="K41" s="849"/>
      <c r="L41" s="849"/>
      <c r="M41" s="849"/>
      <c r="N41" s="849">
        <v>1</v>
      </c>
      <c r="O41" s="849">
        <v>232</v>
      </c>
      <c r="P41" s="837"/>
      <c r="Q41" s="850">
        <v>232</v>
      </c>
    </row>
    <row r="42" spans="1:17" ht="14.4" customHeight="1" x14ac:dyDescent="0.3">
      <c r="A42" s="831" t="s">
        <v>4171</v>
      </c>
      <c r="B42" s="832" t="s">
        <v>4292</v>
      </c>
      <c r="C42" s="832" t="s">
        <v>3287</v>
      </c>
      <c r="D42" s="832" t="s">
        <v>4333</v>
      </c>
      <c r="E42" s="832" t="s">
        <v>4334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411</v>
      </c>
      <c r="P42" s="837"/>
      <c r="Q42" s="850">
        <v>411</v>
      </c>
    </row>
    <row r="43" spans="1:17" ht="14.4" customHeight="1" x14ac:dyDescent="0.3">
      <c r="A43" s="831" t="s">
        <v>4171</v>
      </c>
      <c r="B43" s="832" t="s">
        <v>4292</v>
      </c>
      <c r="C43" s="832" t="s">
        <v>3287</v>
      </c>
      <c r="D43" s="832" t="s">
        <v>4335</v>
      </c>
      <c r="E43" s="832" t="s">
        <v>4336</v>
      </c>
      <c r="F43" s="849"/>
      <c r="G43" s="849"/>
      <c r="H43" s="849"/>
      <c r="I43" s="849"/>
      <c r="J43" s="849"/>
      <c r="K43" s="849"/>
      <c r="L43" s="849"/>
      <c r="M43" s="849"/>
      <c r="N43" s="849">
        <v>1</v>
      </c>
      <c r="O43" s="849">
        <v>653</v>
      </c>
      <c r="P43" s="837"/>
      <c r="Q43" s="850">
        <v>653</v>
      </c>
    </row>
    <row r="44" spans="1:17" ht="14.4" customHeight="1" x14ac:dyDescent="0.3">
      <c r="A44" s="831" t="s">
        <v>4171</v>
      </c>
      <c r="B44" s="832" t="s">
        <v>4292</v>
      </c>
      <c r="C44" s="832" t="s">
        <v>3287</v>
      </c>
      <c r="D44" s="832" t="s">
        <v>4337</v>
      </c>
      <c r="E44" s="832" t="s">
        <v>4338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591</v>
      </c>
      <c r="P44" s="837"/>
      <c r="Q44" s="850">
        <v>591</v>
      </c>
    </row>
    <row r="45" spans="1:17" ht="14.4" customHeight="1" x14ac:dyDescent="0.3">
      <c r="A45" s="831" t="s">
        <v>4171</v>
      </c>
      <c r="B45" s="832" t="s">
        <v>4292</v>
      </c>
      <c r="C45" s="832" t="s">
        <v>3287</v>
      </c>
      <c r="D45" s="832" t="s">
        <v>4339</v>
      </c>
      <c r="E45" s="832" t="s">
        <v>4340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567</v>
      </c>
      <c r="P45" s="837"/>
      <c r="Q45" s="850">
        <v>567</v>
      </c>
    </row>
    <row r="46" spans="1:17" ht="14.4" customHeight="1" x14ac:dyDescent="0.3">
      <c r="A46" s="831" t="s">
        <v>4171</v>
      </c>
      <c r="B46" s="832" t="s">
        <v>4292</v>
      </c>
      <c r="C46" s="832" t="s">
        <v>3287</v>
      </c>
      <c r="D46" s="832" t="s">
        <v>4341</v>
      </c>
      <c r="E46" s="832" t="s">
        <v>4342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203</v>
      </c>
      <c r="P46" s="837"/>
      <c r="Q46" s="850">
        <v>203</v>
      </c>
    </row>
    <row r="47" spans="1:17" ht="14.4" customHeight="1" x14ac:dyDescent="0.3">
      <c r="A47" s="831" t="s">
        <v>4343</v>
      </c>
      <c r="B47" s="832" t="s">
        <v>4344</v>
      </c>
      <c r="C47" s="832" t="s">
        <v>3287</v>
      </c>
      <c r="D47" s="832" t="s">
        <v>4345</v>
      </c>
      <c r="E47" s="832" t="s">
        <v>4346</v>
      </c>
      <c r="F47" s="849">
        <v>35</v>
      </c>
      <c r="G47" s="849">
        <v>945</v>
      </c>
      <c r="H47" s="849">
        <v>1</v>
      </c>
      <c r="I47" s="849">
        <v>27</v>
      </c>
      <c r="J47" s="849">
        <v>32</v>
      </c>
      <c r="K47" s="849">
        <v>864</v>
      </c>
      <c r="L47" s="849">
        <v>0.91428571428571426</v>
      </c>
      <c r="M47" s="849">
        <v>27</v>
      </c>
      <c r="N47" s="849">
        <v>33</v>
      </c>
      <c r="O47" s="849">
        <v>924</v>
      </c>
      <c r="P47" s="837">
        <v>0.97777777777777775</v>
      </c>
      <c r="Q47" s="850">
        <v>28</v>
      </c>
    </row>
    <row r="48" spans="1:17" ht="14.4" customHeight="1" x14ac:dyDescent="0.3">
      <c r="A48" s="831" t="s">
        <v>4343</v>
      </c>
      <c r="B48" s="832" t="s">
        <v>4344</v>
      </c>
      <c r="C48" s="832" t="s">
        <v>3287</v>
      </c>
      <c r="D48" s="832" t="s">
        <v>4347</v>
      </c>
      <c r="E48" s="832" t="s">
        <v>4348</v>
      </c>
      <c r="F48" s="849">
        <v>10</v>
      </c>
      <c r="G48" s="849">
        <v>540</v>
      </c>
      <c r="H48" s="849">
        <v>1</v>
      </c>
      <c r="I48" s="849">
        <v>54</v>
      </c>
      <c r="J48" s="849">
        <v>10</v>
      </c>
      <c r="K48" s="849">
        <v>540</v>
      </c>
      <c r="L48" s="849">
        <v>1</v>
      </c>
      <c r="M48" s="849">
        <v>54</v>
      </c>
      <c r="N48" s="849">
        <v>11</v>
      </c>
      <c r="O48" s="849">
        <v>594</v>
      </c>
      <c r="P48" s="837">
        <v>1.1000000000000001</v>
      </c>
      <c r="Q48" s="850">
        <v>54</v>
      </c>
    </row>
    <row r="49" spans="1:17" ht="14.4" customHeight="1" x14ac:dyDescent="0.3">
      <c r="A49" s="831" t="s">
        <v>4343</v>
      </c>
      <c r="B49" s="832" t="s">
        <v>4344</v>
      </c>
      <c r="C49" s="832" t="s">
        <v>3287</v>
      </c>
      <c r="D49" s="832" t="s">
        <v>4349</v>
      </c>
      <c r="E49" s="832" t="s">
        <v>4350</v>
      </c>
      <c r="F49" s="849">
        <v>27</v>
      </c>
      <c r="G49" s="849">
        <v>648</v>
      </c>
      <c r="H49" s="849">
        <v>1</v>
      </c>
      <c r="I49" s="849">
        <v>24</v>
      </c>
      <c r="J49" s="849">
        <v>24</v>
      </c>
      <c r="K49" s="849">
        <v>576</v>
      </c>
      <c r="L49" s="849">
        <v>0.88888888888888884</v>
      </c>
      <c r="M49" s="849">
        <v>24</v>
      </c>
      <c r="N49" s="849">
        <v>33</v>
      </c>
      <c r="O49" s="849">
        <v>792</v>
      </c>
      <c r="P49" s="837">
        <v>1.2222222222222223</v>
      </c>
      <c r="Q49" s="850">
        <v>24</v>
      </c>
    </row>
    <row r="50" spans="1:17" ht="14.4" customHeight="1" x14ac:dyDescent="0.3">
      <c r="A50" s="831" t="s">
        <v>4343</v>
      </c>
      <c r="B50" s="832" t="s">
        <v>4344</v>
      </c>
      <c r="C50" s="832" t="s">
        <v>3287</v>
      </c>
      <c r="D50" s="832" t="s">
        <v>4351</v>
      </c>
      <c r="E50" s="832" t="s">
        <v>4352</v>
      </c>
      <c r="F50" s="849">
        <v>36</v>
      </c>
      <c r="G50" s="849">
        <v>972</v>
      </c>
      <c r="H50" s="849">
        <v>1</v>
      </c>
      <c r="I50" s="849">
        <v>27</v>
      </c>
      <c r="J50" s="849">
        <v>43</v>
      </c>
      <c r="K50" s="849">
        <v>1161</v>
      </c>
      <c r="L50" s="849">
        <v>1.1944444444444444</v>
      </c>
      <c r="M50" s="849">
        <v>27</v>
      </c>
      <c r="N50" s="849">
        <v>38</v>
      </c>
      <c r="O50" s="849">
        <v>1026</v>
      </c>
      <c r="P50" s="837">
        <v>1.0555555555555556</v>
      </c>
      <c r="Q50" s="850">
        <v>27</v>
      </c>
    </row>
    <row r="51" spans="1:17" ht="14.4" customHeight="1" x14ac:dyDescent="0.3">
      <c r="A51" s="831" t="s">
        <v>4343</v>
      </c>
      <c r="B51" s="832" t="s">
        <v>4344</v>
      </c>
      <c r="C51" s="832" t="s">
        <v>3287</v>
      </c>
      <c r="D51" s="832" t="s">
        <v>4353</v>
      </c>
      <c r="E51" s="832" t="s">
        <v>4354</v>
      </c>
      <c r="F51" s="849">
        <v>12</v>
      </c>
      <c r="G51" s="849">
        <v>324</v>
      </c>
      <c r="H51" s="849">
        <v>1</v>
      </c>
      <c r="I51" s="849">
        <v>27</v>
      </c>
      <c r="J51" s="849">
        <v>14</v>
      </c>
      <c r="K51" s="849">
        <v>378</v>
      </c>
      <c r="L51" s="849">
        <v>1.1666666666666667</v>
      </c>
      <c r="M51" s="849">
        <v>27</v>
      </c>
      <c r="N51" s="849">
        <v>17</v>
      </c>
      <c r="O51" s="849">
        <v>459</v>
      </c>
      <c r="P51" s="837">
        <v>1.4166666666666667</v>
      </c>
      <c r="Q51" s="850">
        <v>27</v>
      </c>
    </row>
    <row r="52" spans="1:17" ht="14.4" customHeight="1" x14ac:dyDescent="0.3">
      <c r="A52" s="831" t="s">
        <v>4343</v>
      </c>
      <c r="B52" s="832" t="s">
        <v>4344</v>
      </c>
      <c r="C52" s="832" t="s">
        <v>3287</v>
      </c>
      <c r="D52" s="832" t="s">
        <v>4355</v>
      </c>
      <c r="E52" s="832" t="s">
        <v>4356</v>
      </c>
      <c r="F52" s="849">
        <v>39</v>
      </c>
      <c r="G52" s="849">
        <v>858</v>
      </c>
      <c r="H52" s="849">
        <v>1</v>
      </c>
      <c r="I52" s="849">
        <v>22</v>
      </c>
      <c r="J52" s="849">
        <v>47</v>
      </c>
      <c r="K52" s="849">
        <v>1034</v>
      </c>
      <c r="L52" s="849">
        <v>1.2051282051282051</v>
      </c>
      <c r="M52" s="849">
        <v>22</v>
      </c>
      <c r="N52" s="849">
        <v>44</v>
      </c>
      <c r="O52" s="849">
        <v>1012</v>
      </c>
      <c r="P52" s="837">
        <v>1.1794871794871795</v>
      </c>
      <c r="Q52" s="850">
        <v>23</v>
      </c>
    </row>
    <row r="53" spans="1:17" ht="14.4" customHeight="1" x14ac:dyDescent="0.3">
      <c r="A53" s="831" t="s">
        <v>4343</v>
      </c>
      <c r="B53" s="832" t="s">
        <v>4344</v>
      </c>
      <c r="C53" s="832" t="s">
        <v>3287</v>
      </c>
      <c r="D53" s="832" t="s">
        <v>4357</v>
      </c>
      <c r="E53" s="832" t="s">
        <v>4358</v>
      </c>
      <c r="F53" s="849">
        <v>11</v>
      </c>
      <c r="G53" s="849">
        <v>682</v>
      </c>
      <c r="H53" s="849">
        <v>1</v>
      </c>
      <c r="I53" s="849">
        <v>62</v>
      </c>
      <c r="J53" s="849">
        <v>14</v>
      </c>
      <c r="K53" s="849">
        <v>868</v>
      </c>
      <c r="L53" s="849">
        <v>1.2727272727272727</v>
      </c>
      <c r="M53" s="849">
        <v>62</v>
      </c>
      <c r="N53" s="849">
        <v>17</v>
      </c>
      <c r="O53" s="849">
        <v>1054</v>
      </c>
      <c r="P53" s="837">
        <v>1.5454545454545454</v>
      </c>
      <c r="Q53" s="850">
        <v>62</v>
      </c>
    </row>
    <row r="54" spans="1:17" ht="14.4" customHeight="1" x14ac:dyDescent="0.3">
      <c r="A54" s="831" t="s">
        <v>4343</v>
      </c>
      <c r="B54" s="832" t="s">
        <v>4344</v>
      </c>
      <c r="C54" s="832" t="s">
        <v>3287</v>
      </c>
      <c r="D54" s="832" t="s">
        <v>4359</v>
      </c>
      <c r="E54" s="832" t="s">
        <v>4360</v>
      </c>
      <c r="F54" s="849"/>
      <c r="G54" s="849"/>
      <c r="H54" s="849"/>
      <c r="I54" s="849"/>
      <c r="J54" s="849">
        <v>1</v>
      </c>
      <c r="K54" s="849">
        <v>394</v>
      </c>
      <c r="L54" s="849"/>
      <c r="M54" s="849">
        <v>394</v>
      </c>
      <c r="N54" s="849"/>
      <c r="O54" s="849"/>
      <c r="P54" s="837"/>
      <c r="Q54" s="850"/>
    </row>
    <row r="55" spans="1:17" ht="14.4" customHeight="1" x14ac:dyDescent="0.3">
      <c r="A55" s="831" t="s">
        <v>4343</v>
      </c>
      <c r="B55" s="832" t="s">
        <v>4344</v>
      </c>
      <c r="C55" s="832" t="s">
        <v>3287</v>
      </c>
      <c r="D55" s="832" t="s">
        <v>4361</v>
      </c>
      <c r="E55" s="832" t="s">
        <v>4362</v>
      </c>
      <c r="F55" s="849">
        <v>4</v>
      </c>
      <c r="G55" s="849">
        <v>3952</v>
      </c>
      <c r="H55" s="849">
        <v>1</v>
      </c>
      <c r="I55" s="849">
        <v>988</v>
      </c>
      <c r="J55" s="849">
        <v>21</v>
      </c>
      <c r="K55" s="849">
        <v>20748</v>
      </c>
      <c r="L55" s="849">
        <v>5.25</v>
      </c>
      <c r="M55" s="849">
        <v>988</v>
      </c>
      <c r="N55" s="849">
        <v>19</v>
      </c>
      <c r="O55" s="849">
        <v>18772</v>
      </c>
      <c r="P55" s="837">
        <v>4.75</v>
      </c>
      <c r="Q55" s="850">
        <v>988</v>
      </c>
    </row>
    <row r="56" spans="1:17" ht="14.4" customHeight="1" x14ac:dyDescent="0.3">
      <c r="A56" s="831" t="s">
        <v>4343</v>
      </c>
      <c r="B56" s="832" t="s">
        <v>4344</v>
      </c>
      <c r="C56" s="832" t="s">
        <v>3287</v>
      </c>
      <c r="D56" s="832" t="s">
        <v>4363</v>
      </c>
      <c r="E56" s="832" t="s">
        <v>4364</v>
      </c>
      <c r="F56" s="849">
        <v>1</v>
      </c>
      <c r="G56" s="849">
        <v>63</v>
      </c>
      <c r="H56" s="849">
        <v>1</v>
      </c>
      <c r="I56" s="849">
        <v>63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4343</v>
      </c>
      <c r="B57" s="832" t="s">
        <v>4344</v>
      </c>
      <c r="C57" s="832" t="s">
        <v>3287</v>
      </c>
      <c r="D57" s="832" t="s">
        <v>4365</v>
      </c>
      <c r="E57" s="832" t="s">
        <v>4366</v>
      </c>
      <c r="F57" s="849">
        <v>4</v>
      </c>
      <c r="G57" s="849">
        <v>68</v>
      </c>
      <c r="H57" s="849">
        <v>1</v>
      </c>
      <c r="I57" s="849">
        <v>17</v>
      </c>
      <c r="J57" s="849">
        <v>2</v>
      </c>
      <c r="K57" s="849">
        <v>34</v>
      </c>
      <c r="L57" s="849">
        <v>0.5</v>
      </c>
      <c r="M57" s="849">
        <v>17</v>
      </c>
      <c r="N57" s="849">
        <v>3</v>
      </c>
      <c r="O57" s="849">
        <v>51</v>
      </c>
      <c r="P57" s="837">
        <v>0.75</v>
      </c>
      <c r="Q57" s="850">
        <v>17</v>
      </c>
    </row>
    <row r="58" spans="1:17" ht="14.4" customHeight="1" x14ac:dyDescent="0.3">
      <c r="A58" s="831" t="s">
        <v>4343</v>
      </c>
      <c r="B58" s="832" t="s">
        <v>4344</v>
      </c>
      <c r="C58" s="832" t="s">
        <v>3287</v>
      </c>
      <c r="D58" s="832" t="s">
        <v>4367</v>
      </c>
      <c r="E58" s="832" t="s">
        <v>4368</v>
      </c>
      <c r="F58" s="849">
        <v>2</v>
      </c>
      <c r="G58" s="849">
        <v>94</v>
      </c>
      <c r="H58" s="849">
        <v>1</v>
      </c>
      <c r="I58" s="849">
        <v>47</v>
      </c>
      <c r="J58" s="849">
        <v>1</v>
      </c>
      <c r="K58" s="849">
        <v>47</v>
      </c>
      <c r="L58" s="849">
        <v>0.5</v>
      </c>
      <c r="M58" s="849">
        <v>47</v>
      </c>
      <c r="N58" s="849"/>
      <c r="O58" s="849"/>
      <c r="P58" s="837"/>
      <c r="Q58" s="850"/>
    </row>
    <row r="59" spans="1:17" ht="14.4" customHeight="1" x14ac:dyDescent="0.3">
      <c r="A59" s="831" t="s">
        <v>4343</v>
      </c>
      <c r="B59" s="832" t="s">
        <v>4344</v>
      </c>
      <c r="C59" s="832" t="s">
        <v>3287</v>
      </c>
      <c r="D59" s="832" t="s">
        <v>4369</v>
      </c>
      <c r="E59" s="832" t="s">
        <v>4370</v>
      </c>
      <c r="F59" s="849">
        <v>1</v>
      </c>
      <c r="G59" s="849">
        <v>19</v>
      </c>
      <c r="H59" s="849">
        <v>1</v>
      </c>
      <c r="I59" s="849">
        <v>19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4343</v>
      </c>
      <c r="B60" s="832" t="s">
        <v>4344</v>
      </c>
      <c r="C60" s="832" t="s">
        <v>3287</v>
      </c>
      <c r="D60" s="832" t="s">
        <v>4371</v>
      </c>
      <c r="E60" s="832" t="s">
        <v>4372</v>
      </c>
      <c r="F60" s="849">
        <v>1</v>
      </c>
      <c r="G60" s="849">
        <v>1463</v>
      </c>
      <c r="H60" s="849">
        <v>1</v>
      </c>
      <c r="I60" s="849">
        <v>1463</v>
      </c>
      <c r="J60" s="849">
        <v>1</v>
      </c>
      <c r="K60" s="849">
        <v>1465</v>
      </c>
      <c r="L60" s="849">
        <v>1.001367053998633</v>
      </c>
      <c r="M60" s="849">
        <v>1465</v>
      </c>
      <c r="N60" s="849"/>
      <c r="O60" s="849"/>
      <c r="P60" s="837"/>
      <c r="Q60" s="850"/>
    </row>
    <row r="61" spans="1:17" ht="14.4" customHeight="1" x14ac:dyDescent="0.3">
      <c r="A61" s="831" t="s">
        <v>4343</v>
      </c>
      <c r="B61" s="832" t="s">
        <v>4344</v>
      </c>
      <c r="C61" s="832" t="s">
        <v>3287</v>
      </c>
      <c r="D61" s="832" t="s">
        <v>4373</v>
      </c>
      <c r="E61" s="832" t="s">
        <v>4374</v>
      </c>
      <c r="F61" s="849"/>
      <c r="G61" s="849"/>
      <c r="H61" s="849"/>
      <c r="I61" s="849"/>
      <c r="J61" s="849">
        <v>1</v>
      </c>
      <c r="K61" s="849">
        <v>392</v>
      </c>
      <c r="L61" s="849"/>
      <c r="M61" s="849">
        <v>392</v>
      </c>
      <c r="N61" s="849"/>
      <c r="O61" s="849"/>
      <c r="P61" s="837"/>
      <c r="Q61" s="850"/>
    </row>
    <row r="62" spans="1:17" ht="14.4" customHeight="1" x14ac:dyDescent="0.3">
      <c r="A62" s="831" t="s">
        <v>4343</v>
      </c>
      <c r="B62" s="832" t="s">
        <v>4344</v>
      </c>
      <c r="C62" s="832" t="s">
        <v>3287</v>
      </c>
      <c r="D62" s="832" t="s">
        <v>4375</v>
      </c>
      <c r="E62" s="832" t="s">
        <v>4376</v>
      </c>
      <c r="F62" s="849">
        <v>2</v>
      </c>
      <c r="G62" s="849">
        <v>1706</v>
      </c>
      <c r="H62" s="849">
        <v>1</v>
      </c>
      <c r="I62" s="849">
        <v>853</v>
      </c>
      <c r="J62" s="849">
        <v>12</v>
      </c>
      <c r="K62" s="849">
        <v>10236</v>
      </c>
      <c r="L62" s="849">
        <v>6</v>
      </c>
      <c r="M62" s="849">
        <v>853</v>
      </c>
      <c r="N62" s="849">
        <v>11</v>
      </c>
      <c r="O62" s="849">
        <v>9394</v>
      </c>
      <c r="P62" s="837">
        <v>5.5064478311840563</v>
      </c>
      <c r="Q62" s="850">
        <v>854</v>
      </c>
    </row>
    <row r="63" spans="1:17" ht="14.4" customHeight="1" x14ac:dyDescent="0.3">
      <c r="A63" s="831" t="s">
        <v>4343</v>
      </c>
      <c r="B63" s="832" t="s">
        <v>4344</v>
      </c>
      <c r="C63" s="832" t="s">
        <v>3287</v>
      </c>
      <c r="D63" s="832" t="s">
        <v>4377</v>
      </c>
      <c r="E63" s="832" t="s">
        <v>4378</v>
      </c>
      <c r="F63" s="849">
        <v>4</v>
      </c>
      <c r="G63" s="849">
        <v>748</v>
      </c>
      <c r="H63" s="849">
        <v>1</v>
      </c>
      <c r="I63" s="849">
        <v>187</v>
      </c>
      <c r="J63" s="849">
        <v>2</v>
      </c>
      <c r="K63" s="849">
        <v>374</v>
      </c>
      <c r="L63" s="849">
        <v>0.5</v>
      </c>
      <c r="M63" s="849">
        <v>187</v>
      </c>
      <c r="N63" s="849"/>
      <c r="O63" s="849"/>
      <c r="P63" s="837"/>
      <c r="Q63" s="850"/>
    </row>
    <row r="64" spans="1:17" ht="14.4" customHeight="1" x14ac:dyDescent="0.3">
      <c r="A64" s="831" t="s">
        <v>4343</v>
      </c>
      <c r="B64" s="832" t="s">
        <v>4344</v>
      </c>
      <c r="C64" s="832" t="s">
        <v>3287</v>
      </c>
      <c r="D64" s="832" t="s">
        <v>4379</v>
      </c>
      <c r="E64" s="832" t="s">
        <v>4380</v>
      </c>
      <c r="F64" s="849">
        <v>4</v>
      </c>
      <c r="G64" s="849">
        <v>3152</v>
      </c>
      <c r="H64" s="849">
        <v>1</v>
      </c>
      <c r="I64" s="849">
        <v>788</v>
      </c>
      <c r="J64" s="849">
        <v>5</v>
      </c>
      <c r="K64" s="849">
        <v>3940</v>
      </c>
      <c r="L64" s="849">
        <v>1.25</v>
      </c>
      <c r="M64" s="849">
        <v>788</v>
      </c>
      <c r="N64" s="849">
        <v>1</v>
      </c>
      <c r="O64" s="849">
        <v>789</v>
      </c>
      <c r="P64" s="837">
        <v>0.25031725888324874</v>
      </c>
      <c r="Q64" s="850">
        <v>789</v>
      </c>
    </row>
    <row r="65" spans="1:17" ht="14.4" customHeight="1" x14ac:dyDescent="0.3">
      <c r="A65" s="831" t="s">
        <v>4343</v>
      </c>
      <c r="B65" s="832" t="s">
        <v>4344</v>
      </c>
      <c r="C65" s="832" t="s">
        <v>3287</v>
      </c>
      <c r="D65" s="832" t="s">
        <v>4381</v>
      </c>
      <c r="E65" s="832" t="s">
        <v>4382</v>
      </c>
      <c r="F65" s="849"/>
      <c r="G65" s="849"/>
      <c r="H65" s="849"/>
      <c r="I65" s="849"/>
      <c r="J65" s="849">
        <v>1</v>
      </c>
      <c r="K65" s="849">
        <v>189</v>
      </c>
      <c r="L65" s="849"/>
      <c r="M65" s="849">
        <v>189</v>
      </c>
      <c r="N65" s="849"/>
      <c r="O65" s="849"/>
      <c r="P65" s="837"/>
      <c r="Q65" s="850"/>
    </row>
    <row r="66" spans="1:17" ht="14.4" customHeight="1" x14ac:dyDescent="0.3">
      <c r="A66" s="831" t="s">
        <v>4343</v>
      </c>
      <c r="B66" s="832" t="s">
        <v>4344</v>
      </c>
      <c r="C66" s="832" t="s">
        <v>3287</v>
      </c>
      <c r="D66" s="832" t="s">
        <v>4383</v>
      </c>
      <c r="E66" s="832" t="s">
        <v>4384</v>
      </c>
      <c r="F66" s="849"/>
      <c r="G66" s="849"/>
      <c r="H66" s="849"/>
      <c r="I66" s="849"/>
      <c r="J66" s="849">
        <v>1</v>
      </c>
      <c r="K66" s="849">
        <v>364</v>
      </c>
      <c r="L66" s="849"/>
      <c r="M66" s="849">
        <v>364</v>
      </c>
      <c r="N66" s="849"/>
      <c r="O66" s="849"/>
      <c r="P66" s="837"/>
      <c r="Q66" s="850"/>
    </row>
    <row r="67" spans="1:17" ht="14.4" customHeight="1" x14ac:dyDescent="0.3">
      <c r="A67" s="831" t="s">
        <v>4343</v>
      </c>
      <c r="B67" s="832" t="s">
        <v>4344</v>
      </c>
      <c r="C67" s="832" t="s">
        <v>3287</v>
      </c>
      <c r="D67" s="832" t="s">
        <v>4385</v>
      </c>
      <c r="E67" s="832" t="s">
        <v>4386</v>
      </c>
      <c r="F67" s="849"/>
      <c r="G67" s="849"/>
      <c r="H67" s="849"/>
      <c r="I67" s="849"/>
      <c r="J67" s="849">
        <v>1</v>
      </c>
      <c r="K67" s="849">
        <v>562</v>
      </c>
      <c r="L67" s="849"/>
      <c r="M67" s="849">
        <v>562</v>
      </c>
      <c r="N67" s="849"/>
      <c r="O67" s="849"/>
      <c r="P67" s="837"/>
      <c r="Q67" s="850"/>
    </row>
    <row r="68" spans="1:17" ht="14.4" customHeight="1" x14ac:dyDescent="0.3">
      <c r="A68" s="831" t="s">
        <v>4343</v>
      </c>
      <c r="B68" s="832" t="s">
        <v>4344</v>
      </c>
      <c r="C68" s="832" t="s">
        <v>3287</v>
      </c>
      <c r="D68" s="832" t="s">
        <v>4387</v>
      </c>
      <c r="E68" s="832" t="s">
        <v>4388</v>
      </c>
      <c r="F68" s="849">
        <v>1</v>
      </c>
      <c r="G68" s="849">
        <v>133</v>
      </c>
      <c r="H68" s="849">
        <v>1</v>
      </c>
      <c r="I68" s="849">
        <v>133</v>
      </c>
      <c r="J68" s="849"/>
      <c r="K68" s="849"/>
      <c r="L68" s="849"/>
      <c r="M68" s="849"/>
      <c r="N68" s="849"/>
      <c r="O68" s="849"/>
      <c r="P68" s="837"/>
      <c r="Q68" s="850"/>
    </row>
    <row r="69" spans="1:17" ht="14.4" customHeight="1" x14ac:dyDescent="0.3">
      <c r="A69" s="831" t="s">
        <v>4343</v>
      </c>
      <c r="B69" s="832" t="s">
        <v>4344</v>
      </c>
      <c r="C69" s="832" t="s">
        <v>3287</v>
      </c>
      <c r="D69" s="832" t="s">
        <v>4389</v>
      </c>
      <c r="E69" s="832" t="s">
        <v>4390</v>
      </c>
      <c r="F69" s="849">
        <v>39</v>
      </c>
      <c r="G69" s="849">
        <v>1170</v>
      </c>
      <c r="H69" s="849">
        <v>1</v>
      </c>
      <c r="I69" s="849">
        <v>30</v>
      </c>
      <c r="J69" s="849">
        <v>51</v>
      </c>
      <c r="K69" s="849">
        <v>1530</v>
      </c>
      <c r="L69" s="849">
        <v>1.3076923076923077</v>
      </c>
      <c r="M69" s="849">
        <v>30</v>
      </c>
      <c r="N69" s="849">
        <v>47</v>
      </c>
      <c r="O69" s="849">
        <v>1410</v>
      </c>
      <c r="P69" s="837">
        <v>1.2051282051282051</v>
      </c>
      <c r="Q69" s="850">
        <v>30</v>
      </c>
    </row>
    <row r="70" spans="1:17" ht="14.4" customHeight="1" x14ac:dyDescent="0.3">
      <c r="A70" s="831" t="s">
        <v>4343</v>
      </c>
      <c r="B70" s="832" t="s">
        <v>4344</v>
      </c>
      <c r="C70" s="832" t="s">
        <v>3287</v>
      </c>
      <c r="D70" s="832" t="s">
        <v>4391</v>
      </c>
      <c r="E70" s="832" t="s">
        <v>4392</v>
      </c>
      <c r="F70" s="849">
        <v>4</v>
      </c>
      <c r="G70" s="849">
        <v>48</v>
      </c>
      <c r="H70" s="849">
        <v>1</v>
      </c>
      <c r="I70" s="849">
        <v>12</v>
      </c>
      <c r="J70" s="849">
        <v>2</v>
      </c>
      <c r="K70" s="849">
        <v>24</v>
      </c>
      <c r="L70" s="849">
        <v>0.5</v>
      </c>
      <c r="M70" s="849">
        <v>12</v>
      </c>
      <c r="N70" s="849">
        <v>4</v>
      </c>
      <c r="O70" s="849">
        <v>52</v>
      </c>
      <c r="P70" s="837">
        <v>1.0833333333333333</v>
      </c>
      <c r="Q70" s="850">
        <v>13</v>
      </c>
    </row>
    <row r="71" spans="1:17" ht="14.4" customHeight="1" x14ac:dyDescent="0.3">
      <c r="A71" s="831" t="s">
        <v>4343</v>
      </c>
      <c r="B71" s="832" t="s">
        <v>4344</v>
      </c>
      <c r="C71" s="832" t="s">
        <v>3287</v>
      </c>
      <c r="D71" s="832" t="s">
        <v>4393</v>
      </c>
      <c r="E71" s="832" t="s">
        <v>4394</v>
      </c>
      <c r="F71" s="849">
        <v>2</v>
      </c>
      <c r="G71" s="849">
        <v>366</v>
      </c>
      <c r="H71" s="849">
        <v>1</v>
      </c>
      <c r="I71" s="849">
        <v>183</v>
      </c>
      <c r="J71" s="849">
        <v>2</v>
      </c>
      <c r="K71" s="849">
        <v>366</v>
      </c>
      <c r="L71" s="849">
        <v>1</v>
      </c>
      <c r="M71" s="849">
        <v>183</v>
      </c>
      <c r="N71" s="849"/>
      <c r="O71" s="849"/>
      <c r="P71" s="837"/>
      <c r="Q71" s="850"/>
    </row>
    <row r="72" spans="1:17" ht="14.4" customHeight="1" x14ac:dyDescent="0.3">
      <c r="A72" s="831" t="s">
        <v>4343</v>
      </c>
      <c r="B72" s="832" t="s">
        <v>4344</v>
      </c>
      <c r="C72" s="832" t="s">
        <v>3287</v>
      </c>
      <c r="D72" s="832" t="s">
        <v>4395</v>
      </c>
      <c r="E72" s="832" t="s">
        <v>4396</v>
      </c>
      <c r="F72" s="849">
        <v>1</v>
      </c>
      <c r="G72" s="849">
        <v>73</v>
      </c>
      <c r="H72" s="849">
        <v>1</v>
      </c>
      <c r="I72" s="849">
        <v>73</v>
      </c>
      <c r="J72" s="849">
        <v>2</v>
      </c>
      <c r="K72" s="849">
        <v>146</v>
      </c>
      <c r="L72" s="849">
        <v>2</v>
      </c>
      <c r="M72" s="849">
        <v>73</v>
      </c>
      <c r="N72" s="849"/>
      <c r="O72" s="849"/>
      <c r="P72" s="837"/>
      <c r="Q72" s="850"/>
    </row>
    <row r="73" spans="1:17" ht="14.4" customHeight="1" x14ac:dyDescent="0.3">
      <c r="A73" s="831" t="s">
        <v>4343</v>
      </c>
      <c r="B73" s="832" t="s">
        <v>4344</v>
      </c>
      <c r="C73" s="832" t="s">
        <v>3287</v>
      </c>
      <c r="D73" s="832" t="s">
        <v>4397</v>
      </c>
      <c r="E73" s="832" t="s">
        <v>4398</v>
      </c>
      <c r="F73" s="849">
        <v>1</v>
      </c>
      <c r="G73" s="849">
        <v>184</v>
      </c>
      <c r="H73" s="849">
        <v>1</v>
      </c>
      <c r="I73" s="849">
        <v>184</v>
      </c>
      <c r="J73" s="849">
        <v>2</v>
      </c>
      <c r="K73" s="849">
        <v>368</v>
      </c>
      <c r="L73" s="849">
        <v>2</v>
      </c>
      <c r="M73" s="849">
        <v>184</v>
      </c>
      <c r="N73" s="849"/>
      <c r="O73" s="849"/>
      <c r="P73" s="837"/>
      <c r="Q73" s="850"/>
    </row>
    <row r="74" spans="1:17" ht="14.4" customHeight="1" x14ac:dyDescent="0.3">
      <c r="A74" s="831" t="s">
        <v>4343</v>
      </c>
      <c r="B74" s="832" t="s">
        <v>4344</v>
      </c>
      <c r="C74" s="832" t="s">
        <v>3287</v>
      </c>
      <c r="D74" s="832" t="s">
        <v>4399</v>
      </c>
      <c r="E74" s="832" t="s">
        <v>4400</v>
      </c>
      <c r="F74" s="849">
        <v>168</v>
      </c>
      <c r="G74" s="849">
        <v>25032</v>
      </c>
      <c r="H74" s="849">
        <v>1</v>
      </c>
      <c r="I74" s="849">
        <v>149</v>
      </c>
      <c r="J74" s="849">
        <v>213</v>
      </c>
      <c r="K74" s="849">
        <v>31737</v>
      </c>
      <c r="L74" s="849">
        <v>1.2678571428571428</v>
      </c>
      <c r="M74" s="849">
        <v>149</v>
      </c>
      <c r="N74" s="849">
        <v>208</v>
      </c>
      <c r="O74" s="849">
        <v>31200</v>
      </c>
      <c r="P74" s="837">
        <v>1.2464046021093</v>
      </c>
      <c r="Q74" s="850">
        <v>150</v>
      </c>
    </row>
    <row r="75" spans="1:17" ht="14.4" customHeight="1" x14ac:dyDescent="0.3">
      <c r="A75" s="831" t="s">
        <v>4343</v>
      </c>
      <c r="B75" s="832" t="s">
        <v>4344</v>
      </c>
      <c r="C75" s="832" t="s">
        <v>3287</v>
      </c>
      <c r="D75" s="832" t="s">
        <v>4401</v>
      </c>
      <c r="E75" s="832" t="s">
        <v>4402</v>
      </c>
      <c r="F75" s="849">
        <v>182</v>
      </c>
      <c r="G75" s="849">
        <v>5460</v>
      </c>
      <c r="H75" s="849">
        <v>1</v>
      </c>
      <c r="I75" s="849">
        <v>30</v>
      </c>
      <c r="J75" s="849">
        <v>255</v>
      </c>
      <c r="K75" s="849">
        <v>7650</v>
      </c>
      <c r="L75" s="849">
        <v>1.401098901098901</v>
      </c>
      <c r="M75" s="849">
        <v>30</v>
      </c>
      <c r="N75" s="849">
        <v>232</v>
      </c>
      <c r="O75" s="849">
        <v>6960</v>
      </c>
      <c r="P75" s="837">
        <v>1.2747252747252746</v>
      </c>
      <c r="Q75" s="850">
        <v>30</v>
      </c>
    </row>
    <row r="76" spans="1:17" ht="14.4" customHeight="1" x14ac:dyDescent="0.3">
      <c r="A76" s="831" t="s">
        <v>4343</v>
      </c>
      <c r="B76" s="832" t="s">
        <v>4344</v>
      </c>
      <c r="C76" s="832" t="s">
        <v>3287</v>
      </c>
      <c r="D76" s="832" t="s">
        <v>4403</v>
      </c>
      <c r="E76" s="832" t="s">
        <v>4404</v>
      </c>
      <c r="F76" s="849">
        <v>21</v>
      </c>
      <c r="G76" s="849">
        <v>651</v>
      </c>
      <c r="H76" s="849">
        <v>1</v>
      </c>
      <c r="I76" s="849">
        <v>31</v>
      </c>
      <c r="J76" s="849">
        <v>17</v>
      </c>
      <c r="K76" s="849">
        <v>527</v>
      </c>
      <c r="L76" s="849">
        <v>0.80952380952380953</v>
      </c>
      <c r="M76" s="849">
        <v>31</v>
      </c>
      <c r="N76" s="849">
        <v>26</v>
      </c>
      <c r="O76" s="849">
        <v>806</v>
      </c>
      <c r="P76" s="837">
        <v>1.2380952380952381</v>
      </c>
      <c r="Q76" s="850">
        <v>31</v>
      </c>
    </row>
    <row r="77" spans="1:17" ht="14.4" customHeight="1" x14ac:dyDescent="0.3">
      <c r="A77" s="831" t="s">
        <v>4343</v>
      </c>
      <c r="B77" s="832" t="s">
        <v>4344</v>
      </c>
      <c r="C77" s="832" t="s">
        <v>3287</v>
      </c>
      <c r="D77" s="832" t="s">
        <v>4405</v>
      </c>
      <c r="E77" s="832" t="s">
        <v>4406</v>
      </c>
      <c r="F77" s="849">
        <v>35</v>
      </c>
      <c r="G77" s="849">
        <v>945</v>
      </c>
      <c r="H77" s="849">
        <v>1</v>
      </c>
      <c r="I77" s="849">
        <v>27</v>
      </c>
      <c r="J77" s="849">
        <v>33</v>
      </c>
      <c r="K77" s="849">
        <v>891</v>
      </c>
      <c r="L77" s="849">
        <v>0.94285714285714284</v>
      </c>
      <c r="M77" s="849">
        <v>27</v>
      </c>
      <c r="N77" s="849">
        <v>35</v>
      </c>
      <c r="O77" s="849">
        <v>980</v>
      </c>
      <c r="P77" s="837">
        <v>1.037037037037037</v>
      </c>
      <c r="Q77" s="850">
        <v>28</v>
      </c>
    </row>
    <row r="78" spans="1:17" ht="14.4" customHeight="1" x14ac:dyDescent="0.3">
      <c r="A78" s="831" t="s">
        <v>4343</v>
      </c>
      <c r="B78" s="832" t="s">
        <v>4344</v>
      </c>
      <c r="C78" s="832" t="s">
        <v>3287</v>
      </c>
      <c r="D78" s="832" t="s">
        <v>4407</v>
      </c>
      <c r="E78" s="832" t="s">
        <v>4408</v>
      </c>
      <c r="F78" s="849"/>
      <c r="G78" s="849"/>
      <c r="H78" s="849"/>
      <c r="I78" s="849"/>
      <c r="J78" s="849">
        <v>2</v>
      </c>
      <c r="K78" s="849">
        <v>512</v>
      </c>
      <c r="L78" s="849"/>
      <c r="M78" s="849">
        <v>256</v>
      </c>
      <c r="N78" s="849"/>
      <c r="O78" s="849"/>
      <c r="P78" s="837"/>
      <c r="Q78" s="850"/>
    </row>
    <row r="79" spans="1:17" ht="14.4" customHeight="1" x14ac:dyDescent="0.3">
      <c r="A79" s="831" t="s">
        <v>4343</v>
      </c>
      <c r="B79" s="832" t="s">
        <v>4344</v>
      </c>
      <c r="C79" s="832" t="s">
        <v>3287</v>
      </c>
      <c r="D79" s="832" t="s">
        <v>4409</v>
      </c>
      <c r="E79" s="832" t="s">
        <v>4410</v>
      </c>
      <c r="F79" s="849">
        <v>1</v>
      </c>
      <c r="G79" s="849">
        <v>22</v>
      </c>
      <c r="H79" s="849">
        <v>1</v>
      </c>
      <c r="I79" s="849">
        <v>22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4343</v>
      </c>
      <c r="B80" s="832" t="s">
        <v>4344</v>
      </c>
      <c r="C80" s="832" t="s">
        <v>3287</v>
      </c>
      <c r="D80" s="832" t="s">
        <v>4411</v>
      </c>
      <c r="E80" s="832" t="s">
        <v>4412</v>
      </c>
      <c r="F80" s="849">
        <v>34</v>
      </c>
      <c r="G80" s="849">
        <v>850</v>
      </c>
      <c r="H80" s="849">
        <v>1</v>
      </c>
      <c r="I80" s="849">
        <v>25</v>
      </c>
      <c r="J80" s="849">
        <v>43</v>
      </c>
      <c r="K80" s="849">
        <v>1075</v>
      </c>
      <c r="L80" s="849">
        <v>1.2647058823529411</v>
      </c>
      <c r="M80" s="849">
        <v>25</v>
      </c>
      <c r="N80" s="849">
        <v>39</v>
      </c>
      <c r="O80" s="849">
        <v>1014</v>
      </c>
      <c r="P80" s="837">
        <v>1.1929411764705882</v>
      </c>
      <c r="Q80" s="850">
        <v>26</v>
      </c>
    </row>
    <row r="81" spans="1:17" ht="14.4" customHeight="1" x14ac:dyDescent="0.3">
      <c r="A81" s="831" t="s">
        <v>4343</v>
      </c>
      <c r="B81" s="832" t="s">
        <v>4344</v>
      </c>
      <c r="C81" s="832" t="s">
        <v>3287</v>
      </c>
      <c r="D81" s="832" t="s">
        <v>4413</v>
      </c>
      <c r="E81" s="832" t="s">
        <v>4414</v>
      </c>
      <c r="F81" s="849">
        <v>1</v>
      </c>
      <c r="G81" s="849">
        <v>33</v>
      </c>
      <c r="H81" s="849">
        <v>1</v>
      </c>
      <c r="I81" s="849">
        <v>33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4343</v>
      </c>
      <c r="B82" s="832" t="s">
        <v>4344</v>
      </c>
      <c r="C82" s="832" t="s">
        <v>3287</v>
      </c>
      <c r="D82" s="832" t="s">
        <v>4415</v>
      </c>
      <c r="E82" s="832" t="s">
        <v>4416</v>
      </c>
      <c r="F82" s="849"/>
      <c r="G82" s="849"/>
      <c r="H82" s="849"/>
      <c r="I82" s="849"/>
      <c r="J82" s="849">
        <v>1</v>
      </c>
      <c r="K82" s="849">
        <v>30</v>
      </c>
      <c r="L82" s="849"/>
      <c r="M82" s="849">
        <v>30</v>
      </c>
      <c r="N82" s="849"/>
      <c r="O82" s="849"/>
      <c r="P82" s="837"/>
      <c r="Q82" s="850"/>
    </row>
    <row r="83" spans="1:17" ht="14.4" customHeight="1" x14ac:dyDescent="0.3">
      <c r="A83" s="831" t="s">
        <v>4343</v>
      </c>
      <c r="B83" s="832" t="s">
        <v>4344</v>
      </c>
      <c r="C83" s="832" t="s">
        <v>3287</v>
      </c>
      <c r="D83" s="832" t="s">
        <v>4417</v>
      </c>
      <c r="E83" s="832" t="s">
        <v>4418</v>
      </c>
      <c r="F83" s="849">
        <v>1</v>
      </c>
      <c r="G83" s="849">
        <v>205</v>
      </c>
      <c r="H83" s="849">
        <v>1</v>
      </c>
      <c r="I83" s="849">
        <v>205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" customHeight="1" x14ac:dyDescent="0.3">
      <c r="A84" s="831" t="s">
        <v>4343</v>
      </c>
      <c r="B84" s="832" t="s">
        <v>4344</v>
      </c>
      <c r="C84" s="832" t="s">
        <v>3287</v>
      </c>
      <c r="D84" s="832" t="s">
        <v>4419</v>
      </c>
      <c r="E84" s="832" t="s">
        <v>4420</v>
      </c>
      <c r="F84" s="849"/>
      <c r="G84" s="849"/>
      <c r="H84" s="849"/>
      <c r="I84" s="849"/>
      <c r="J84" s="849">
        <v>1</v>
      </c>
      <c r="K84" s="849">
        <v>26</v>
      </c>
      <c r="L84" s="849"/>
      <c r="M84" s="849">
        <v>26</v>
      </c>
      <c r="N84" s="849"/>
      <c r="O84" s="849"/>
      <c r="P84" s="837"/>
      <c r="Q84" s="850"/>
    </row>
    <row r="85" spans="1:17" ht="14.4" customHeight="1" x14ac:dyDescent="0.3">
      <c r="A85" s="831" t="s">
        <v>4343</v>
      </c>
      <c r="B85" s="832" t="s">
        <v>4344</v>
      </c>
      <c r="C85" s="832" t="s">
        <v>3287</v>
      </c>
      <c r="D85" s="832" t="s">
        <v>4421</v>
      </c>
      <c r="E85" s="832" t="s">
        <v>4422</v>
      </c>
      <c r="F85" s="849">
        <v>1</v>
      </c>
      <c r="G85" s="849">
        <v>84</v>
      </c>
      <c r="H85" s="849">
        <v>1</v>
      </c>
      <c r="I85" s="849">
        <v>84</v>
      </c>
      <c r="J85" s="849">
        <v>3</v>
      </c>
      <c r="K85" s="849">
        <v>252</v>
      </c>
      <c r="L85" s="849">
        <v>3</v>
      </c>
      <c r="M85" s="849">
        <v>84</v>
      </c>
      <c r="N85" s="849">
        <v>2</v>
      </c>
      <c r="O85" s="849">
        <v>168</v>
      </c>
      <c r="P85" s="837">
        <v>2</v>
      </c>
      <c r="Q85" s="850">
        <v>84</v>
      </c>
    </row>
    <row r="86" spans="1:17" ht="14.4" customHeight="1" x14ac:dyDescent="0.3">
      <c r="A86" s="831" t="s">
        <v>4343</v>
      </c>
      <c r="B86" s="832" t="s">
        <v>4344</v>
      </c>
      <c r="C86" s="832" t="s">
        <v>3287</v>
      </c>
      <c r="D86" s="832" t="s">
        <v>4423</v>
      </c>
      <c r="E86" s="832" t="s">
        <v>4424</v>
      </c>
      <c r="F86" s="849">
        <v>3</v>
      </c>
      <c r="G86" s="849">
        <v>528</v>
      </c>
      <c r="H86" s="849">
        <v>1</v>
      </c>
      <c r="I86" s="849">
        <v>176</v>
      </c>
      <c r="J86" s="849">
        <v>3</v>
      </c>
      <c r="K86" s="849">
        <v>528</v>
      </c>
      <c r="L86" s="849">
        <v>1</v>
      </c>
      <c r="M86" s="849">
        <v>176</v>
      </c>
      <c r="N86" s="849">
        <v>1</v>
      </c>
      <c r="O86" s="849">
        <v>177</v>
      </c>
      <c r="P86" s="837">
        <v>0.33522727272727271</v>
      </c>
      <c r="Q86" s="850">
        <v>177</v>
      </c>
    </row>
    <row r="87" spans="1:17" ht="14.4" customHeight="1" x14ac:dyDescent="0.3">
      <c r="A87" s="831" t="s">
        <v>4343</v>
      </c>
      <c r="B87" s="832" t="s">
        <v>4344</v>
      </c>
      <c r="C87" s="832" t="s">
        <v>3287</v>
      </c>
      <c r="D87" s="832" t="s">
        <v>4425</v>
      </c>
      <c r="E87" s="832" t="s">
        <v>4426</v>
      </c>
      <c r="F87" s="849">
        <v>14</v>
      </c>
      <c r="G87" s="849">
        <v>210</v>
      </c>
      <c r="H87" s="849">
        <v>1</v>
      </c>
      <c r="I87" s="849">
        <v>15</v>
      </c>
      <c r="J87" s="849">
        <v>19</v>
      </c>
      <c r="K87" s="849">
        <v>285</v>
      </c>
      <c r="L87" s="849">
        <v>1.3571428571428572</v>
      </c>
      <c r="M87" s="849">
        <v>15</v>
      </c>
      <c r="N87" s="849">
        <v>18</v>
      </c>
      <c r="O87" s="849">
        <v>288</v>
      </c>
      <c r="P87" s="837">
        <v>1.3714285714285714</v>
      </c>
      <c r="Q87" s="850">
        <v>16</v>
      </c>
    </row>
    <row r="88" spans="1:17" ht="14.4" customHeight="1" x14ac:dyDescent="0.3">
      <c r="A88" s="831" t="s">
        <v>4343</v>
      </c>
      <c r="B88" s="832" t="s">
        <v>4344</v>
      </c>
      <c r="C88" s="832" t="s">
        <v>3287</v>
      </c>
      <c r="D88" s="832" t="s">
        <v>4427</v>
      </c>
      <c r="E88" s="832" t="s">
        <v>4428</v>
      </c>
      <c r="F88" s="849">
        <v>9</v>
      </c>
      <c r="G88" s="849">
        <v>207</v>
      </c>
      <c r="H88" s="849">
        <v>1</v>
      </c>
      <c r="I88" s="849">
        <v>23</v>
      </c>
      <c r="J88" s="849">
        <v>8</v>
      </c>
      <c r="K88" s="849">
        <v>184</v>
      </c>
      <c r="L88" s="849">
        <v>0.88888888888888884</v>
      </c>
      <c r="M88" s="849">
        <v>23</v>
      </c>
      <c r="N88" s="849">
        <v>6</v>
      </c>
      <c r="O88" s="849">
        <v>138</v>
      </c>
      <c r="P88" s="837">
        <v>0.66666666666666663</v>
      </c>
      <c r="Q88" s="850">
        <v>23</v>
      </c>
    </row>
    <row r="89" spans="1:17" ht="14.4" customHeight="1" x14ac:dyDescent="0.3">
      <c r="A89" s="831" t="s">
        <v>4343</v>
      </c>
      <c r="B89" s="832" t="s">
        <v>4344</v>
      </c>
      <c r="C89" s="832" t="s">
        <v>3287</v>
      </c>
      <c r="D89" s="832" t="s">
        <v>4429</v>
      </c>
      <c r="E89" s="832" t="s">
        <v>4430</v>
      </c>
      <c r="F89" s="849">
        <v>2</v>
      </c>
      <c r="G89" s="849">
        <v>74</v>
      </c>
      <c r="H89" s="849">
        <v>1</v>
      </c>
      <c r="I89" s="849">
        <v>37</v>
      </c>
      <c r="J89" s="849">
        <v>2</v>
      </c>
      <c r="K89" s="849">
        <v>74</v>
      </c>
      <c r="L89" s="849">
        <v>1</v>
      </c>
      <c r="M89" s="849">
        <v>37</v>
      </c>
      <c r="N89" s="849"/>
      <c r="O89" s="849"/>
      <c r="P89" s="837"/>
      <c r="Q89" s="850"/>
    </row>
    <row r="90" spans="1:17" ht="14.4" customHeight="1" x14ac:dyDescent="0.3">
      <c r="A90" s="831" t="s">
        <v>4343</v>
      </c>
      <c r="B90" s="832" t="s">
        <v>4344</v>
      </c>
      <c r="C90" s="832" t="s">
        <v>3287</v>
      </c>
      <c r="D90" s="832" t="s">
        <v>4431</v>
      </c>
      <c r="E90" s="832" t="s">
        <v>4432</v>
      </c>
      <c r="F90" s="849">
        <v>40</v>
      </c>
      <c r="G90" s="849">
        <v>920</v>
      </c>
      <c r="H90" s="849">
        <v>1</v>
      </c>
      <c r="I90" s="849">
        <v>23</v>
      </c>
      <c r="J90" s="849">
        <v>37</v>
      </c>
      <c r="K90" s="849">
        <v>851</v>
      </c>
      <c r="L90" s="849">
        <v>0.92500000000000004</v>
      </c>
      <c r="M90" s="849">
        <v>23</v>
      </c>
      <c r="N90" s="849">
        <v>41</v>
      </c>
      <c r="O90" s="849">
        <v>943</v>
      </c>
      <c r="P90" s="837">
        <v>1.0249999999999999</v>
      </c>
      <c r="Q90" s="850">
        <v>23</v>
      </c>
    </row>
    <row r="91" spans="1:17" ht="14.4" customHeight="1" x14ac:dyDescent="0.3">
      <c r="A91" s="831" t="s">
        <v>4343</v>
      </c>
      <c r="B91" s="832" t="s">
        <v>4344</v>
      </c>
      <c r="C91" s="832" t="s">
        <v>3287</v>
      </c>
      <c r="D91" s="832" t="s">
        <v>4433</v>
      </c>
      <c r="E91" s="832" t="s">
        <v>4434</v>
      </c>
      <c r="F91" s="849"/>
      <c r="G91" s="849"/>
      <c r="H91" s="849"/>
      <c r="I91" s="849"/>
      <c r="J91" s="849">
        <v>1</v>
      </c>
      <c r="K91" s="849">
        <v>401</v>
      </c>
      <c r="L91" s="849"/>
      <c r="M91" s="849">
        <v>401</v>
      </c>
      <c r="N91" s="849"/>
      <c r="O91" s="849"/>
      <c r="P91" s="837"/>
      <c r="Q91" s="850"/>
    </row>
    <row r="92" spans="1:17" ht="14.4" customHeight="1" x14ac:dyDescent="0.3">
      <c r="A92" s="831" t="s">
        <v>4343</v>
      </c>
      <c r="B92" s="832" t="s">
        <v>4344</v>
      </c>
      <c r="C92" s="832" t="s">
        <v>3287</v>
      </c>
      <c r="D92" s="832" t="s">
        <v>4435</v>
      </c>
      <c r="E92" s="832" t="s">
        <v>4436</v>
      </c>
      <c r="F92" s="849">
        <v>2</v>
      </c>
      <c r="G92" s="849">
        <v>58</v>
      </c>
      <c r="H92" s="849">
        <v>1</v>
      </c>
      <c r="I92" s="849">
        <v>29</v>
      </c>
      <c r="J92" s="849">
        <v>8</v>
      </c>
      <c r="K92" s="849">
        <v>232</v>
      </c>
      <c r="L92" s="849">
        <v>4</v>
      </c>
      <c r="M92" s="849">
        <v>29</v>
      </c>
      <c r="N92" s="849">
        <v>2</v>
      </c>
      <c r="O92" s="849">
        <v>58</v>
      </c>
      <c r="P92" s="837">
        <v>1</v>
      </c>
      <c r="Q92" s="850">
        <v>29</v>
      </c>
    </row>
    <row r="93" spans="1:17" ht="14.4" customHeight="1" x14ac:dyDescent="0.3">
      <c r="A93" s="831" t="s">
        <v>4343</v>
      </c>
      <c r="B93" s="832" t="s">
        <v>4344</v>
      </c>
      <c r="C93" s="832" t="s">
        <v>3287</v>
      </c>
      <c r="D93" s="832" t="s">
        <v>4437</v>
      </c>
      <c r="E93" s="832" t="s">
        <v>4438</v>
      </c>
      <c r="F93" s="849"/>
      <c r="G93" s="849"/>
      <c r="H93" s="849"/>
      <c r="I93" s="849"/>
      <c r="J93" s="849">
        <v>1</v>
      </c>
      <c r="K93" s="849">
        <v>178</v>
      </c>
      <c r="L93" s="849"/>
      <c r="M93" s="849">
        <v>178</v>
      </c>
      <c r="N93" s="849"/>
      <c r="O93" s="849"/>
      <c r="P93" s="837"/>
      <c r="Q93" s="850"/>
    </row>
    <row r="94" spans="1:17" ht="14.4" customHeight="1" x14ac:dyDescent="0.3">
      <c r="A94" s="831" t="s">
        <v>4343</v>
      </c>
      <c r="B94" s="832" t="s">
        <v>4344</v>
      </c>
      <c r="C94" s="832" t="s">
        <v>3287</v>
      </c>
      <c r="D94" s="832" t="s">
        <v>4439</v>
      </c>
      <c r="E94" s="832" t="s">
        <v>4440</v>
      </c>
      <c r="F94" s="849">
        <v>1</v>
      </c>
      <c r="G94" s="849">
        <v>19</v>
      </c>
      <c r="H94" s="849">
        <v>1</v>
      </c>
      <c r="I94" s="849">
        <v>19</v>
      </c>
      <c r="J94" s="849">
        <v>5</v>
      </c>
      <c r="K94" s="849">
        <v>95</v>
      </c>
      <c r="L94" s="849">
        <v>5</v>
      </c>
      <c r="M94" s="849">
        <v>19</v>
      </c>
      <c r="N94" s="849">
        <v>2</v>
      </c>
      <c r="O94" s="849">
        <v>40</v>
      </c>
      <c r="P94" s="837">
        <v>2.1052631578947367</v>
      </c>
      <c r="Q94" s="850">
        <v>20</v>
      </c>
    </row>
    <row r="95" spans="1:17" ht="14.4" customHeight="1" x14ac:dyDescent="0.3">
      <c r="A95" s="831" t="s">
        <v>4343</v>
      </c>
      <c r="B95" s="832" t="s">
        <v>4344</v>
      </c>
      <c r="C95" s="832" t="s">
        <v>3287</v>
      </c>
      <c r="D95" s="832" t="s">
        <v>4441</v>
      </c>
      <c r="E95" s="832" t="s">
        <v>4442</v>
      </c>
      <c r="F95" s="849">
        <v>7</v>
      </c>
      <c r="G95" s="849">
        <v>140</v>
      </c>
      <c r="H95" s="849">
        <v>1</v>
      </c>
      <c r="I95" s="849">
        <v>20</v>
      </c>
      <c r="J95" s="849">
        <v>15</v>
      </c>
      <c r="K95" s="849">
        <v>300</v>
      </c>
      <c r="L95" s="849">
        <v>2.1428571428571428</v>
      </c>
      <c r="M95" s="849">
        <v>20</v>
      </c>
      <c r="N95" s="849">
        <v>4</v>
      </c>
      <c r="O95" s="849">
        <v>80</v>
      </c>
      <c r="P95" s="837">
        <v>0.5714285714285714</v>
      </c>
      <c r="Q95" s="850">
        <v>20</v>
      </c>
    </row>
    <row r="96" spans="1:17" ht="14.4" customHeight="1" x14ac:dyDescent="0.3">
      <c r="A96" s="831" t="s">
        <v>4343</v>
      </c>
      <c r="B96" s="832" t="s">
        <v>4344</v>
      </c>
      <c r="C96" s="832" t="s">
        <v>3287</v>
      </c>
      <c r="D96" s="832" t="s">
        <v>4443</v>
      </c>
      <c r="E96" s="832" t="s">
        <v>4444</v>
      </c>
      <c r="F96" s="849">
        <v>1</v>
      </c>
      <c r="G96" s="849">
        <v>84</v>
      </c>
      <c r="H96" s="849">
        <v>1</v>
      </c>
      <c r="I96" s="849">
        <v>84</v>
      </c>
      <c r="J96" s="849">
        <v>2</v>
      </c>
      <c r="K96" s="849">
        <v>168</v>
      </c>
      <c r="L96" s="849">
        <v>2</v>
      </c>
      <c r="M96" s="849">
        <v>84</v>
      </c>
      <c r="N96" s="849"/>
      <c r="O96" s="849"/>
      <c r="P96" s="837"/>
      <c r="Q96" s="850"/>
    </row>
    <row r="97" spans="1:17" ht="14.4" customHeight="1" x14ac:dyDescent="0.3">
      <c r="A97" s="831" t="s">
        <v>4343</v>
      </c>
      <c r="B97" s="832" t="s">
        <v>4344</v>
      </c>
      <c r="C97" s="832" t="s">
        <v>3287</v>
      </c>
      <c r="D97" s="832" t="s">
        <v>4445</v>
      </c>
      <c r="E97" s="832" t="s">
        <v>4446</v>
      </c>
      <c r="F97" s="849">
        <v>4</v>
      </c>
      <c r="G97" s="849">
        <v>88</v>
      </c>
      <c r="H97" s="849">
        <v>1</v>
      </c>
      <c r="I97" s="849">
        <v>22</v>
      </c>
      <c r="J97" s="849">
        <v>7</v>
      </c>
      <c r="K97" s="849">
        <v>154</v>
      </c>
      <c r="L97" s="849">
        <v>1.75</v>
      </c>
      <c r="M97" s="849">
        <v>22</v>
      </c>
      <c r="N97" s="849">
        <v>4</v>
      </c>
      <c r="O97" s="849">
        <v>88</v>
      </c>
      <c r="P97" s="837">
        <v>1</v>
      </c>
      <c r="Q97" s="850">
        <v>22</v>
      </c>
    </row>
    <row r="98" spans="1:17" ht="14.4" customHeight="1" x14ac:dyDescent="0.3">
      <c r="A98" s="831" t="s">
        <v>4343</v>
      </c>
      <c r="B98" s="832" t="s">
        <v>4344</v>
      </c>
      <c r="C98" s="832" t="s">
        <v>3287</v>
      </c>
      <c r="D98" s="832" t="s">
        <v>4447</v>
      </c>
      <c r="E98" s="832" t="s">
        <v>4448</v>
      </c>
      <c r="F98" s="849">
        <v>1</v>
      </c>
      <c r="G98" s="849">
        <v>444</v>
      </c>
      <c r="H98" s="849">
        <v>1</v>
      </c>
      <c r="I98" s="849">
        <v>444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4343</v>
      </c>
      <c r="B99" s="832" t="s">
        <v>4344</v>
      </c>
      <c r="C99" s="832" t="s">
        <v>3287</v>
      </c>
      <c r="D99" s="832" t="s">
        <v>4449</v>
      </c>
      <c r="E99" s="832" t="s">
        <v>4450</v>
      </c>
      <c r="F99" s="849"/>
      <c r="G99" s="849"/>
      <c r="H99" s="849"/>
      <c r="I99" s="849"/>
      <c r="J99" s="849">
        <v>5</v>
      </c>
      <c r="K99" s="849">
        <v>1475</v>
      </c>
      <c r="L99" s="849"/>
      <c r="M99" s="849">
        <v>295</v>
      </c>
      <c r="N99" s="849">
        <v>1</v>
      </c>
      <c r="O99" s="849">
        <v>296</v>
      </c>
      <c r="P99" s="837"/>
      <c r="Q99" s="850">
        <v>296</v>
      </c>
    </row>
    <row r="100" spans="1:17" ht="14.4" customHeight="1" x14ac:dyDescent="0.3">
      <c r="A100" s="831" t="s">
        <v>4343</v>
      </c>
      <c r="B100" s="832" t="s">
        <v>4344</v>
      </c>
      <c r="C100" s="832" t="s">
        <v>3287</v>
      </c>
      <c r="D100" s="832" t="s">
        <v>4451</v>
      </c>
      <c r="E100" s="832" t="s">
        <v>4452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45</v>
      </c>
      <c r="P100" s="837"/>
      <c r="Q100" s="850">
        <v>45</v>
      </c>
    </row>
    <row r="101" spans="1:17" ht="14.4" customHeight="1" x14ac:dyDescent="0.3">
      <c r="A101" s="831" t="s">
        <v>4343</v>
      </c>
      <c r="B101" s="832" t="s">
        <v>4344</v>
      </c>
      <c r="C101" s="832" t="s">
        <v>3287</v>
      </c>
      <c r="D101" s="832" t="s">
        <v>4453</v>
      </c>
      <c r="E101" s="832" t="s">
        <v>4454</v>
      </c>
      <c r="F101" s="849">
        <v>1</v>
      </c>
      <c r="G101" s="849">
        <v>591</v>
      </c>
      <c r="H101" s="849">
        <v>1</v>
      </c>
      <c r="I101" s="849">
        <v>591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4343</v>
      </c>
      <c r="B102" s="832" t="s">
        <v>4344</v>
      </c>
      <c r="C102" s="832" t="s">
        <v>3287</v>
      </c>
      <c r="D102" s="832" t="s">
        <v>4455</v>
      </c>
      <c r="E102" s="832" t="s">
        <v>4456</v>
      </c>
      <c r="F102" s="849">
        <v>1</v>
      </c>
      <c r="G102" s="849">
        <v>530</v>
      </c>
      <c r="H102" s="849">
        <v>1</v>
      </c>
      <c r="I102" s="849">
        <v>530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4343</v>
      </c>
      <c r="B103" s="832" t="s">
        <v>4344</v>
      </c>
      <c r="C103" s="832" t="s">
        <v>3287</v>
      </c>
      <c r="D103" s="832" t="s">
        <v>4457</v>
      </c>
      <c r="E103" s="832" t="s">
        <v>4458</v>
      </c>
      <c r="F103" s="849">
        <v>1</v>
      </c>
      <c r="G103" s="849">
        <v>444</v>
      </c>
      <c r="H103" s="849">
        <v>1</v>
      </c>
      <c r="I103" s="849">
        <v>444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4343</v>
      </c>
      <c r="B104" s="832" t="s">
        <v>4344</v>
      </c>
      <c r="C104" s="832" t="s">
        <v>3287</v>
      </c>
      <c r="D104" s="832" t="s">
        <v>4459</v>
      </c>
      <c r="E104" s="832" t="s">
        <v>4460</v>
      </c>
      <c r="F104" s="849">
        <v>1</v>
      </c>
      <c r="G104" s="849">
        <v>274</v>
      </c>
      <c r="H104" s="849">
        <v>1</v>
      </c>
      <c r="I104" s="849">
        <v>274</v>
      </c>
      <c r="J104" s="849">
        <v>4</v>
      </c>
      <c r="K104" s="849">
        <v>1096</v>
      </c>
      <c r="L104" s="849">
        <v>4</v>
      </c>
      <c r="M104" s="849">
        <v>274</v>
      </c>
      <c r="N104" s="849">
        <v>6</v>
      </c>
      <c r="O104" s="849">
        <v>1644</v>
      </c>
      <c r="P104" s="837">
        <v>6</v>
      </c>
      <c r="Q104" s="850">
        <v>274</v>
      </c>
    </row>
    <row r="105" spans="1:17" ht="14.4" customHeight="1" x14ac:dyDescent="0.3">
      <c r="A105" s="831" t="s">
        <v>4343</v>
      </c>
      <c r="B105" s="832" t="s">
        <v>4344</v>
      </c>
      <c r="C105" s="832" t="s">
        <v>3287</v>
      </c>
      <c r="D105" s="832" t="s">
        <v>4461</v>
      </c>
      <c r="E105" s="832" t="s">
        <v>4462</v>
      </c>
      <c r="F105" s="849">
        <v>1</v>
      </c>
      <c r="G105" s="849">
        <v>133</v>
      </c>
      <c r="H105" s="849">
        <v>1</v>
      </c>
      <c r="I105" s="849">
        <v>133</v>
      </c>
      <c r="J105" s="849">
        <v>6</v>
      </c>
      <c r="K105" s="849">
        <v>798</v>
      </c>
      <c r="L105" s="849">
        <v>6</v>
      </c>
      <c r="M105" s="849">
        <v>133</v>
      </c>
      <c r="N105" s="849">
        <v>4</v>
      </c>
      <c r="O105" s="849">
        <v>532</v>
      </c>
      <c r="P105" s="837">
        <v>4</v>
      </c>
      <c r="Q105" s="850">
        <v>133</v>
      </c>
    </row>
    <row r="106" spans="1:17" ht="14.4" customHeight="1" x14ac:dyDescent="0.3">
      <c r="A106" s="831" t="s">
        <v>4343</v>
      </c>
      <c r="B106" s="832" t="s">
        <v>4344</v>
      </c>
      <c r="C106" s="832" t="s">
        <v>3287</v>
      </c>
      <c r="D106" s="832" t="s">
        <v>4463</v>
      </c>
      <c r="E106" s="832" t="s">
        <v>4464</v>
      </c>
      <c r="F106" s="849">
        <v>97</v>
      </c>
      <c r="G106" s="849">
        <v>3589</v>
      </c>
      <c r="H106" s="849">
        <v>1</v>
      </c>
      <c r="I106" s="849">
        <v>37</v>
      </c>
      <c r="J106" s="849">
        <v>82</v>
      </c>
      <c r="K106" s="849">
        <v>3034</v>
      </c>
      <c r="L106" s="849">
        <v>0.84536082474226804</v>
      </c>
      <c r="M106" s="849">
        <v>37</v>
      </c>
      <c r="N106" s="849">
        <v>80</v>
      </c>
      <c r="O106" s="849">
        <v>2960</v>
      </c>
      <c r="P106" s="837">
        <v>0.82474226804123707</v>
      </c>
      <c r="Q106" s="850">
        <v>37</v>
      </c>
    </row>
    <row r="107" spans="1:17" ht="14.4" customHeight="1" x14ac:dyDescent="0.3">
      <c r="A107" s="831" t="s">
        <v>4343</v>
      </c>
      <c r="B107" s="832" t="s">
        <v>4344</v>
      </c>
      <c r="C107" s="832" t="s">
        <v>3287</v>
      </c>
      <c r="D107" s="832" t="s">
        <v>4465</v>
      </c>
      <c r="E107" s="832" t="s">
        <v>4466</v>
      </c>
      <c r="F107" s="849">
        <v>6</v>
      </c>
      <c r="G107" s="849">
        <v>558</v>
      </c>
      <c r="H107" s="849">
        <v>1</v>
      </c>
      <c r="I107" s="849">
        <v>93</v>
      </c>
      <c r="J107" s="849">
        <v>2</v>
      </c>
      <c r="K107" s="849">
        <v>186</v>
      </c>
      <c r="L107" s="849">
        <v>0.33333333333333331</v>
      </c>
      <c r="M107" s="849">
        <v>93</v>
      </c>
      <c r="N107" s="849"/>
      <c r="O107" s="849"/>
      <c r="P107" s="837"/>
      <c r="Q107" s="850"/>
    </row>
    <row r="108" spans="1:17" ht="14.4" customHeight="1" x14ac:dyDescent="0.3">
      <c r="A108" s="831" t="s">
        <v>4343</v>
      </c>
      <c r="B108" s="832" t="s">
        <v>4344</v>
      </c>
      <c r="C108" s="832" t="s">
        <v>3287</v>
      </c>
      <c r="D108" s="832" t="s">
        <v>4467</v>
      </c>
      <c r="E108" s="832" t="s">
        <v>4468</v>
      </c>
      <c r="F108" s="849">
        <v>2</v>
      </c>
      <c r="G108" s="849">
        <v>1884</v>
      </c>
      <c r="H108" s="849">
        <v>1</v>
      </c>
      <c r="I108" s="849">
        <v>942</v>
      </c>
      <c r="J108" s="849">
        <v>2</v>
      </c>
      <c r="K108" s="849">
        <v>1884</v>
      </c>
      <c r="L108" s="849">
        <v>1</v>
      </c>
      <c r="M108" s="849">
        <v>942</v>
      </c>
      <c r="N108" s="849">
        <v>4</v>
      </c>
      <c r="O108" s="849">
        <v>3768</v>
      </c>
      <c r="P108" s="837">
        <v>2</v>
      </c>
      <c r="Q108" s="850">
        <v>942</v>
      </c>
    </row>
    <row r="109" spans="1:17" ht="14.4" customHeight="1" x14ac:dyDescent="0.3">
      <c r="A109" s="831" t="s">
        <v>4343</v>
      </c>
      <c r="B109" s="832" t="s">
        <v>4469</v>
      </c>
      <c r="C109" s="832" t="s">
        <v>3287</v>
      </c>
      <c r="D109" s="832" t="s">
        <v>4470</v>
      </c>
      <c r="E109" s="832" t="s">
        <v>4471</v>
      </c>
      <c r="F109" s="849">
        <v>13</v>
      </c>
      <c r="G109" s="849">
        <v>13494</v>
      </c>
      <c r="H109" s="849">
        <v>1</v>
      </c>
      <c r="I109" s="849">
        <v>1038</v>
      </c>
      <c r="J109" s="849">
        <v>15</v>
      </c>
      <c r="K109" s="849">
        <v>15570</v>
      </c>
      <c r="L109" s="849">
        <v>1.1538461538461537</v>
      </c>
      <c r="M109" s="849">
        <v>1038</v>
      </c>
      <c r="N109" s="849">
        <v>14</v>
      </c>
      <c r="O109" s="849">
        <v>14546</v>
      </c>
      <c r="P109" s="837">
        <v>1.0779605750704015</v>
      </c>
      <c r="Q109" s="850">
        <v>1039</v>
      </c>
    </row>
    <row r="110" spans="1:17" ht="14.4" customHeight="1" x14ac:dyDescent="0.3">
      <c r="A110" s="831" t="s">
        <v>4472</v>
      </c>
      <c r="B110" s="832" t="s">
        <v>4473</v>
      </c>
      <c r="C110" s="832" t="s">
        <v>3296</v>
      </c>
      <c r="D110" s="832" t="s">
        <v>4474</v>
      </c>
      <c r="E110" s="832" t="s">
        <v>4475</v>
      </c>
      <c r="F110" s="849"/>
      <c r="G110" s="849"/>
      <c r="H110" s="849"/>
      <c r="I110" s="849"/>
      <c r="J110" s="849">
        <v>0.05</v>
      </c>
      <c r="K110" s="849">
        <v>247.19</v>
      </c>
      <c r="L110" s="849"/>
      <c r="M110" s="849">
        <v>4943.7999999999993</v>
      </c>
      <c r="N110" s="849"/>
      <c r="O110" s="849"/>
      <c r="P110" s="837"/>
      <c r="Q110" s="850"/>
    </row>
    <row r="111" spans="1:17" ht="14.4" customHeight="1" x14ac:dyDescent="0.3">
      <c r="A111" s="831" t="s">
        <v>4472</v>
      </c>
      <c r="B111" s="832" t="s">
        <v>4473</v>
      </c>
      <c r="C111" s="832" t="s">
        <v>3296</v>
      </c>
      <c r="D111" s="832" t="s">
        <v>4476</v>
      </c>
      <c r="E111" s="832" t="s">
        <v>4477</v>
      </c>
      <c r="F111" s="849">
        <v>1</v>
      </c>
      <c r="G111" s="849">
        <v>1004.83</v>
      </c>
      <c r="H111" s="849">
        <v>1</v>
      </c>
      <c r="I111" s="849">
        <v>1004.83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4472</v>
      </c>
      <c r="B112" s="832" t="s">
        <v>4473</v>
      </c>
      <c r="C112" s="832" t="s">
        <v>3296</v>
      </c>
      <c r="D112" s="832" t="s">
        <v>4478</v>
      </c>
      <c r="E112" s="832" t="s">
        <v>4475</v>
      </c>
      <c r="F112" s="849"/>
      <c r="G112" s="849"/>
      <c r="H112" s="849"/>
      <c r="I112" s="849"/>
      <c r="J112" s="849">
        <v>0.1</v>
      </c>
      <c r="K112" s="849">
        <v>988.79</v>
      </c>
      <c r="L112" s="849"/>
      <c r="M112" s="849">
        <v>9887.9</v>
      </c>
      <c r="N112" s="849">
        <v>0.01</v>
      </c>
      <c r="O112" s="849">
        <v>87.49</v>
      </c>
      <c r="P112" s="837"/>
      <c r="Q112" s="850">
        <v>8749</v>
      </c>
    </row>
    <row r="113" spans="1:17" ht="14.4" customHeight="1" x14ac:dyDescent="0.3">
      <c r="A113" s="831" t="s">
        <v>4472</v>
      </c>
      <c r="B113" s="832" t="s">
        <v>4473</v>
      </c>
      <c r="C113" s="832" t="s">
        <v>3296</v>
      </c>
      <c r="D113" s="832" t="s">
        <v>4479</v>
      </c>
      <c r="E113" s="832" t="s">
        <v>4480</v>
      </c>
      <c r="F113" s="849"/>
      <c r="G113" s="849"/>
      <c r="H113" s="849"/>
      <c r="I113" s="849"/>
      <c r="J113" s="849"/>
      <c r="K113" s="849"/>
      <c r="L113" s="849"/>
      <c r="M113" s="849"/>
      <c r="N113" s="849">
        <v>1</v>
      </c>
      <c r="O113" s="849">
        <v>517</v>
      </c>
      <c r="P113" s="837"/>
      <c r="Q113" s="850">
        <v>517</v>
      </c>
    </row>
    <row r="114" spans="1:17" ht="14.4" customHeight="1" x14ac:dyDescent="0.3">
      <c r="A114" s="831" t="s">
        <v>4472</v>
      </c>
      <c r="B114" s="832" t="s">
        <v>4473</v>
      </c>
      <c r="C114" s="832" t="s">
        <v>3296</v>
      </c>
      <c r="D114" s="832" t="s">
        <v>4259</v>
      </c>
      <c r="E114" s="832" t="s">
        <v>4260</v>
      </c>
      <c r="F114" s="849"/>
      <c r="G114" s="849"/>
      <c r="H114" s="849"/>
      <c r="I114" s="849"/>
      <c r="J114" s="849">
        <v>0.85</v>
      </c>
      <c r="K114" s="849">
        <v>1546.18</v>
      </c>
      <c r="L114" s="849"/>
      <c r="M114" s="849">
        <v>1819.0352941176473</v>
      </c>
      <c r="N114" s="849"/>
      <c r="O114" s="849"/>
      <c r="P114" s="837"/>
      <c r="Q114" s="850"/>
    </row>
    <row r="115" spans="1:17" ht="14.4" customHeight="1" x14ac:dyDescent="0.3">
      <c r="A115" s="831" t="s">
        <v>4472</v>
      </c>
      <c r="B115" s="832" t="s">
        <v>4473</v>
      </c>
      <c r="C115" s="832" t="s">
        <v>3296</v>
      </c>
      <c r="D115" s="832" t="s">
        <v>4481</v>
      </c>
      <c r="E115" s="832" t="s">
        <v>4260</v>
      </c>
      <c r="F115" s="849"/>
      <c r="G115" s="849"/>
      <c r="H115" s="849"/>
      <c r="I115" s="849"/>
      <c r="J115" s="849">
        <v>0.03</v>
      </c>
      <c r="K115" s="849">
        <v>909.52</v>
      </c>
      <c r="L115" s="849"/>
      <c r="M115" s="849">
        <v>30317.333333333332</v>
      </c>
      <c r="N115" s="849"/>
      <c r="O115" s="849"/>
      <c r="P115" s="837"/>
      <c r="Q115" s="850"/>
    </row>
    <row r="116" spans="1:17" ht="14.4" customHeight="1" x14ac:dyDescent="0.3">
      <c r="A116" s="831" t="s">
        <v>4472</v>
      </c>
      <c r="B116" s="832" t="s">
        <v>4473</v>
      </c>
      <c r="C116" s="832" t="s">
        <v>3296</v>
      </c>
      <c r="D116" s="832" t="s">
        <v>4261</v>
      </c>
      <c r="E116" s="832" t="s">
        <v>4260</v>
      </c>
      <c r="F116" s="849"/>
      <c r="G116" s="849"/>
      <c r="H116" s="849"/>
      <c r="I116" s="849"/>
      <c r="J116" s="849"/>
      <c r="K116" s="849"/>
      <c r="L116" s="849"/>
      <c r="M116" s="849"/>
      <c r="N116" s="849">
        <v>1.2999999999999998</v>
      </c>
      <c r="O116" s="849">
        <v>852.17000000000007</v>
      </c>
      <c r="P116" s="837"/>
      <c r="Q116" s="850">
        <v>655.51538461538473</v>
      </c>
    </row>
    <row r="117" spans="1:17" ht="14.4" customHeight="1" x14ac:dyDescent="0.3">
      <c r="A117" s="831" t="s">
        <v>4472</v>
      </c>
      <c r="B117" s="832" t="s">
        <v>4473</v>
      </c>
      <c r="C117" s="832" t="s">
        <v>3296</v>
      </c>
      <c r="D117" s="832" t="s">
        <v>4482</v>
      </c>
      <c r="E117" s="832" t="s">
        <v>4483</v>
      </c>
      <c r="F117" s="849"/>
      <c r="G117" s="849"/>
      <c r="H117" s="849"/>
      <c r="I117" s="849"/>
      <c r="J117" s="849"/>
      <c r="K117" s="849"/>
      <c r="L117" s="849"/>
      <c r="M117" s="849"/>
      <c r="N117" s="849">
        <v>0.33</v>
      </c>
      <c r="O117" s="849">
        <v>480.67</v>
      </c>
      <c r="P117" s="837"/>
      <c r="Q117" s="850">
        <v>1456.5757575757575</v>
      </c>
    </row>
    <row r="118" spans="1:17" ht="14.4" customHeight="1" x14ac:dyDescent="0.3">
      <c r="A118" s="831" t="s">
        <v>4472</v>
      </c>
      <c r="B118" s="832" t="s">
        <v>4473</v>
      </c>
      <c r="C118" s="832" t="s">
        <v>3296</v>
      </c>
      <c r="D118" s="832" t="s">
        <v>4484</v>
      </c>
      <c r="E118" s="832" t="s">
        <v>4483</v>
      </c>
      <c r="F118" s="849"/>
      <c r="G118" s="849"/>
      <c r="H118" s="849"/>
      <c r="I118" s="849"/>
      <c r="J118" s="849"/>
      <c r="K118" s="849"/>
      <c r="L118" s="849"/>
      <c r="M118" s="849"/>
      <c r="N118" s="849">
        <v>0.2</v>
      </c>
      <c r="O118" s="849">
        <v>728.21</v>
      </c>
      <c r="P118" s="837"/>
      <c r="Q118" s="850">
        <v>3641.05</v>
      </c>
    </row>
    <row r="119" spans="1:17" ht="14.4" customHeight="1" x14ac:dyDescent="0.3">
      <c r="A119" s="831" t="s">
        <v>4472</v>
      </c>
      <c r="B119" s="832" t="s">
        <v>4473</v>
      </c>
      <c r="C119" s="832" t="s">
        <v>3506</v>
      </c>
      <c r="D119" s="832" t="s">
        <v>4485</v>
      </c>
      <c r="E119" s="832" t="s">
        <v>4486</v>
      </c>
      <c r="F119" s="849"/>
      <c r="G119" s="849"/>
      <c r="H119" s="849"/>
      <c r="I119" s="849"/>
      <c r="J119" s="849">
        <v>1</v>
      </c>
      <c r="K119" s="849">
        <v>972.32</v>
      </c>
      <c r="L119" s="849"/>
      <c r="M119" s="849">
        <v>972.32</v>
      </c>
      <c r="N119" s="849"/>
      <c r="O119" s="849"/>
      <c r="P119" s="837"/>
      <c r="Q119" s="850"/>
    </row>
    <row r="120" spans="1:17" ht="14.4" customHeight="1" x14ac:dyDescent="0.3">
      <c r="A120" s="831" t="s">
        <v>4472</v>
      </c>
      <c r="B120" s="832" t="s">
        <v>4473</v>
      </c>
      <c r="C120" s="832" t="s">
        <v>3506</v>
      </c>
      <c r="D120" s="832" t="s">
        <v>4487</v>
      </c>
      <c r="E120" s="832" t="s">
        <v>4488</v>
      </c>
      <c r="F120" s="849"/>
      <c r="G120" s="849"/>
      <c r="H120" s="849"/>
      <c r="I120" s="849"/>
      <c r="J120" s="849">
        <v>2</v>
      </c>
      <c r="K120" s="849">
        <v>1886.5</v>
      </c>
      <c r="L120" s="849"/>
      <c r="M120" s="849">
        <v>943.25</v>
      </c>
      <c r="N120" s="849"/>
      <c r="O120" s="849"/>
      <c r="P120" s="837"/>
      <c r="Q120" s="850"/>
    </row>
    <row r="121" spans="1:17" ht="14.4" customHeight="1" x14ac:dyDescent="0.3">
      <c r="A121" s="831" t="s">
        <v>4472</v>
      </c>
      <c r="B121" s="832" t="s">
        <v>4473</v>
      </c>
      <c r="C121" s="832" t="s">
        <v>3506</v>
      </c>
      <c r="D121" s="832" t="s">
        <v>4489</v>
      </c>
      <c r="E121" s="832" t="s">
        <v>4490</v>
      </c>
      <c r="F121" s="849"/>
      <c r="G121" s="849"/>
      <c r="H121" s="849"/>
      <c r="I121" s="849"/>
      <c r="J121" s="849">
        <v>1</v>
      </c>
      <c r="K121" s="849">
        <v>4967.8900000000003</v>
      </c>
      <c r="L121" s="849"/>
      <c r="M121" s="849">
        <v>4967.8900000000003</v>
      </c>
      <c r="N121" s="849"/>
      <c r="O121" s="849"/>
      <c r="P121" s="837"/>
      <c r="Q121" s="850"/>
    </row>
    <row r="122" spans="1:17" ht="14.4" customHeight="1" x14ac:dyDescent="0.3">
      <c r="A122" s="831" t="s">
        <v>4472</v>
      </c>
      <c r="B122" s="832" t="s">
        <v>4473</v>
      </c>
      <c r="C122" s="832" t="s">
        <v>3506</v>
      </c>
      <c r="D122" s="832" t="s">
        <v>4491</v>
      </c>
      <c r="E122" s="832" t="s">
        <v>4492</v>
      </c>
      <c r="F122" s="849"/>
      <c r="G122" s="849"/>
      <c r="H122" s="849"/>
      <c r="I122" s="849"/>
      <c r="J122" s="849">
        <v>6</v>
      </c>
      <c r="K122" s="849">
        <v>21867.48</v>
      </c>
      <c r="L122" s="849"/>
      <c r="M122" s="849">
        <v>3644.58</v>
      </c>
      <c r="N122" s="849"/>
      <c r="O122" s="849"/>
      <c r="P122" s="837"/>
      <c r="Q122" s="850"/>
    </row>
    <row r="123" spans="1:17" ht="14.4" customHeight="1" x14ac:dyDescent="0.3">
      <c r="A123" s="831" t="s">
        <v>4472</v>
      </c>
      <c r="B123" s="832" t="s">
        <v>4473</v>
      </c>
      <c r="C123" s="832" t="s">
        <v>3506</v>
      </c>
      <c r="D123" s="832" t="s">
        <v>4493</v>
      </c>
      <c r="E123" s="832" t="s">
        <v>4494</v>
      </c>
      <c r="F123" s="849"/>
      <c r="G123" s="849"/>
      <c r="H123" s="849"/>
      <c r="I123" s="849"/>
      <c r="J123" s="849">
        <v>1</v>
      </c>
      <c r="K123" s="849">
        <v>893.9</v>
      </c>
      <c r="L123" s="849"/>
      <c r="M123" s="849">
        <v>893.9</v>
      </c>
      <c r="N123" s="849"/>
      <c r="O123" s="849"/>
      <c r="P123" s="837"/>
      <c r="Q123" s="850"/>
    </row>
    <row r="124" spans="1:17" ht="14.4" customHeight="1" x14ac:dyDescent="0.3">
      <c r="A124" s="831" t="s">
        <v>4472</v>
      </c>
      <c r="B124" s="832" t="s">
        <v>4473</v>
      </c>
      <c r="C124" s="832" t="s">
        <v>3506</v>
      </c>
      <c r="D124" s="832" t="s">
        <v>4495</v>
      </c>
      <c r="E124" s="832" t="s">
        <v>4496</v>
      </c>
      <c r="F124" s="849"/>
      <c r="G124" s="849"/>
      <c r="H124" s="849"/>
      <c r="I124" s="849"/>
      <c r="J124" s="849">
        <v>1</v>
      </c>
      <c r="K124" s="849">
        <v>16831.689999999999</v>
      </c>
      <c r="L124" s="849"/>
      <c r="M124" s="849">
        <v>16831.689999999999</v>
      </c>
      <c r="N124" s="849"/>
      <c r="O124" s="849"/>
      <c r="P124" s="837"/>
      <c r="Q124" s="850"/>
    </row>
    <row r="125" spans="1:17" ht="14.4" customHeight="1" x14ac:dyDescent="0.3">
      <c r="A125" s="831" t="s">
        <v>4472</v>
      </c>
      <c r="B125" s="832" t="s">
        <v>4473</v>
      </c>
      <c r="C125" s="832" t="s">
        <v>3506</v>
      </c>
      <c r="D125" s="832" t="s">
        <v>4497</v>
      </c>
      <c r="E125" s="832" t="s">
        <v>4498</v>
      </c>
      <c r="F125" s="849"/>
      <c r="G125" s="849"/>
      <c r="H125" s="849"/>
      <c r="I125" s="849"/>
      <c r="J125" s="849">
        <v>1</v>
      </c>
      <c r="K125" s="849">
        <v>6095.39</v>
      </c>
      <c r="L125" s="849"/>
      <c r="M125" s="849">
        <v>6095.39</v>
      </c>
      <c r="N125" s="849"/>
      <c r="O125" s="849"/>
      <c r="P125" s="837"/>
      <c r="Q125" s="850"/>
    </row>
    <row r="126" spans="1:17" ht="14.4" customHeight="1" x14ac:dyDescent="0.3">
      <c r="A126" s="831" t="s">
        <v>4472</v>
      </c>
      <c r="B126" s="832" t="s">
        <v>4473</v>
      </c>
      <c r="C126" s="832" t="s">
        <v>3506</v>
      </c>
      <c r="D126" s="832" t="s">
        <v>4499</v>
      </c>
      <c r="E126" s="832" t="s">
        <v>4500</v>
      </c>
      <c r="F126" s="849">
        <v>1</v>
      </c>
      <c r="G126" s="849">
        <v>1841.62</v>
      </c>
      <c r="H126" s="849">
        <v>1</v>
      </c>
      <c r="I126" s="849">
        <v>1841.62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4472</v>
      </c>
      <c r="B127" s="832" t="s">
        <v>4473</v>
      </c>
      <c r="C127" s="832" t="s">
        <v>3506</v>
      </c>
      <c r="D127" s="832" t="s">
        <v>4501</v>
      </c>
      <c r="E127" s="832" t="s">
        <v>4502</v>
      </c>
      <c r="F127" s="849">
        <v>1</v>
      </c>
      <c r="G127" s="849">
        <v>511</v>
      </c>
      <c r="H127" s="849">
        <v>1</v>
      </c>
      <c r="I127" s="849">
        <v>511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4472</v>
      </c>
      <c r="B128" s="832" t="s">
        <v>4473</v>
      </c>
      <c r="C128" s="832" t="s">
        <v>3287</v>
      </c>
      <c r="D128" s="832" t="s">
        <v>4503</v>
      </c>
      <c r="E128" s="832" t="s">
        <v>4504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156</v>
      </c>
      <c r="P128" s="837"/>
      <c r="Q128" s="850">
        <v>156</v>
      </c>
    </row>
    <row r="129" spans="1:17" ht="14.4" customHeight="1" x14ac:dyDescent="0.3">
      <c r="A129" s="831" t="s">
        <v>4472</v>
      </c>
      <c r="B129" s="832" t="s">
        <v>4473</v>
      </c>
      <c r="C129" s="832" t="s">
        <v>3287</v>
      </c>
      <c r="D129" s="832" t="s">
        <v>4505</v>
      </c>
      <c r="E129" s="832" t="s">
        <v>4506</v>
      </c>
      <c r="F129" s="849"/>
      <c r="G129" s="849"/>
      <c r="H129" s="849"/>
      <c r="I129" s="849"/>
      <c r="J129" s="849">
        <v>1</v>
      </c>
      <c r="K129" s="849">
        <v>187</v>
      </c>
      <c r="L129" s="849"/>
      <c r="M129" s="849">
        <v>187</v>
      </c>
      <c r="N129" s="849">
        <v>2</v>
      </c>
      <c r="O129" s="849">
        <v>376</v>
      </c>
      <c r="P129" s="837"/>
      <c r="Q129" s="850">
        <v>188</v>
      </c>
    </row>
    <row r="130" spans="1:17" ht="14.4" customHeight="1" x14ac:dyDescent="0.3">
      <c r="A130" s="831" t="s">
        <v>4472</v>
      </c>
      <c r="B130" s="832" t="s">
        <v>4473</v>
      </c>
      <c r="C130" s="832" t="s">
        <v>3287</v>
      </c>
      <c r="D130" s="832" t="s">
        <v>4507</v>
      </c>
      <c r="E130" s="832" t="s">
        <v>4508</v>
      </c>
      <c r="F130" s="849">
        <v>118</v>
      </c>
      <c r="G130" s="849">
        <v>15104</v>
      </c>
      <c r="H130" s="849">
        <v>1</v>
      </c>
      <c r="I130" s="849">
        <v>128</v>
      </c>
      <c r="J130" s="849">
        <v>140</v>
      </c>
      <c r="K130" s="849">
        <v>17920</v>
      </c>
      <c r="L130" s="849">
        <v>1.1864406779661016</v>
      </c>
      <c r="M130" s="849">
        <v>128</v>
      </c>
      <c r="N130" s="849">
        <v>139</v>
      </c>
      <c r="O130" s="849">
        <v>17931</v>
      </c>
      <c r="P130" s="837">
        <v>1.1871689618644068</v>
      </c>
      <c r="Q130" s="850">
        <v>129</v>
      </c>
    </row>
    <row r="131" spans="1:17" ht="14.4" customHeight="1" x14ac:dyDescent="0.3">
      <c r="A131" s="831" t="s">
        <v>4472</v>
      </c>
      <c r="B131" s="832" t="s">
        <v>4473</v>
      </c>
      <c r="C131" s="832" t="s">
        <v>3287</v>
      </c>
      <c r="D131" s="832" t="s">
        <v>4509</v>
      </c>
      <c r="E131" s="832" t="s">
        <v>4510</v>
      </c>
      <c r="F131" s="849">
        <v>223</v>
      </c>
      <c r="G131" s="849">
        <v>49729</v>
      </c>
      <c r="H131" s="849">
        <v>1</v>
      </c>
      <c r="I131" s="849">
        <v>223</v>
      </c>
      <c r="J131" s="849">
        <v>230</v>
      </c>
      <c r="K131" s="849">
        <v>51520</v>
      </c>
      <c r="L131" s="849">
        <v>1.0360152023969917</v>
      </c>
      <c r="M131" s="849">
        <v>224</v>
      </c>
      <c r="N131" s="849">
        <v>185</v>
      </c>
      <c r="O131" s="849">
        <v>41625</v>
      </c>
      <c r="P131" s="837">
        <v>0.83703673912606325</v>
      </c>
      <c r="Q131" s="850">
        <v>225</v>
      </c>
    </row>
    <row r="132" spans="1:17" ht="14.4" customHeight="1" x14ac:dyDescent="0.3">
      <c r="A132" s="831" t="s">
        <v>4472</v>
      </c>
      <c r="B132" s="832" t="s">
        <v>4473</v>
      </c>
      <c r="C132" s="832" t="s">
        <v>3287</v>
      </c>
      <c r="D132" s="832" t="s">
        <v>4511</v>
      </c>
      <c r="E132" s="832" t="s">
        <v>4512</v>
      </c>
      <c r="F132" s="849"/>
      <c r="G132" s="849"/>
      <c r="H132" s="849"/>
      <c r="I132" s="849"/>
      <c r="J132" s="849">
        <v>2</v>
      </c>
      <c r="K132" s="849">
        <v>452</v>
      </c>
      <c r="L132" s="849"/>
      <c r="M132" s="849">
        <v>226</v>
      </c>
      <c r="N132" s="849">
        <v>4</v>
      </c>
      <c r="O132" s="849">
        <v>908</v>
      </c>
      <c r="P132" s="837"/>
      <c r="Q132" s="850">
        <v>227</v>
      </c>
    </row>
    <row r="133" spans="1:17" ht="14.4" customHeight="1" x14ac:dyDescent="0.3">
      <c r="A133" s="831" t="s">
        <v>4472</v>
      </c>
      <c r="B133" s="832" t="s">
        <v>4473</v>
      </c>
      <c r="C133" s="832" t="s">
        <v>3287</v>
      </c>
      <c r="D133" s="832" t="s">
        <v>4513</v>
      </c>
      <c r="E133" s="832" t="s">
        <v>4514</v>
      </c>
      <c r="F133" s="849">
        <v>1</v>
      </c>
      <c r="G133" s="849">
        <v>350</v>
      </c>
      <c r="H133" s="849">
        <v>1</v>
      </c>
      <c r="I133" s="849">
        <v>350</v>
      </c>
      <c r="J133" s="849">
        <v>1</v>
      </c>
      <c r="K133" s="849">
        <v>350</v>
      </c>
      <c r="L133" s="849">
        <v>1</v>
      </c>
      <c r="M133" s="849">
        <v>350</v>
      </c>
      <c r="N133" s="849"/>
      <c r="O133" s="849"/>
      <c r="P133" s="837"/>
      <c r="Q133" s="850"/>
    </row>
    <row r="134" spans="1:17" ht="14.4" customHeight="1" x14ac:dyDescent="0.3">
      <c r="A134" s="831" t="s">
        <v>4472</v>
      </c>
      <c r="B134" s="832" t="s">
        <v>4473</v>
      </c>
      <c r="C134" s="832" t="s">
        <v>3287</v>
      </c>
      <c r="D134" s="832" t="s">
        <v>4515</v>
      </c>
      <c r="E134" s="832" t="s">
        <v>4516</v>
      </c>
      <c r="F134" s="849"/>
      <c r="G134" s="849"/>
      <c r="H134" s="849"/>
      <c r="I134" s="849"/>
      <c r="J134" s="849">
        <v>1</v>
      </c>
      <c r="K134" s="849">
        <v>4166</v>
      </c>
      <c r="L134" s="849"/>
      <c r="M134" s="849">
        <v>4166</v>
      </c>
      <c r="N134" s="849"/>
      <c r="O134" s="849"/>
      <c r="P134" s="837"/>
      <c r="Q134" s="850"/>
    </row>
    <row r="135" spans="1:17" ht="14.4" customHeight="1" x14ac:dyDescent="0.3">
      <c r="A135" s="831" t="s">
        <v>4472</v>
      </c>
      <c r="B135" s="832" t="s">
        <v>4473</v>
      </c>
      <c r="C135" s="832" t="s">
        <v>3287</v>
      </c>
      <c r="D135" s="832" t="s">
        <v>4517</v>
      </c>
      <c r="E135" s="832" t="s">
        <v>4518</v>
      </c>
      <c r="F135" s="849"/>
      <c r="G135" s="849"/>
      <c r="H135" s="849"/>
      <c r="I135" s="849"/>
      <c r="J135" s="849">
        <v>2</v>
      </c>
      <c r="K135" s="849">
        <v>7724</v>
      </c>
      <c r="L135" s="849"/>
      <c r="M135" s="849">
        <v>3862</v>
      </c>
      <c r="N135" s="849"/>
      <c r="O135" s="849"/>
      <c r="P135" s="837"/>
      <c r="Q135" s="850"/>
    </row>
    <row r="136" spans="1:17" ht="14.4" customHeight="1" x14ac:dyDescent="0.3">
      <c r="A136" s="831" t="s">
        <v>4472</v>
      </c>
      <c r="B136" s="832" t="s">
        <v>4473</v>
      </c>
      <c r="C136" s="832" t="s">
        <v>3287</v>
      </c>
      <c r="D136" s="832" t="s">
        <v>4519</v>
      </c>
      <c r="E136" s="832" t="s">
        <v>4520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5219</v>
      </c>
      <c r="P136" s="837"/>
      <c r="Q136" s="850">
        <v>5219</v>
      </c>
    </row>
    <row r="137" spans="1:17" ht="14.4" customHeight="1" x14ac:dyDescent="0.3">
      <c r="A137" s="831" t="s">
        <v>4472</v>
      </c>
      <c r="B137" s="832" t="s">
        <v>4473</v>
      </c>
      <c r="C137" s="832" t="s">
        <v>3287</v>
      </c>
      <c r="D137" s="832" t="s">
        <v>4521</v>
      </c>
      <c r="E137" s="832" t="s">
        <v>4522</v>
      </c>
      <c r="F137" s="849"/>
      <c r="G137" s="849"/>
      <c r="H137" s="849"/>
      <c r="I137" s="849"/>
      <c r="J137" s="849">
        <v>1</v>
      </c>
      <c r="K137" s="849">
        <v>1294</v>
      </c>
      <c r="L137" s="849"/>
      <c r="M137" s="849">
        <v>1294</v>
      </c>
      <c r="N137" s="849"/>
      <c r="O137" s="849"/>
      <c r="P137" s="837"/>
      <c r="Q137" s="850"/>
    </row>
    <row r="138" spans="1:17" ht="14.4" customHeight="1" x14ac:dyDescent="0.3">
      <c r="A138" s="831" t="s">
        <v>4472</v>
      </c>
      <c r="B138" s="832" t="s">
        <v>4473</v>
      </c>
      <c r="C138" s="832" t="s">
        <v>3287</v>
      </c>
      <c r="D138" s="832" t="s">
        <v>4523</v>
      </c>
      <c r="E138" s="832" t="s">
        <v>4524</v>
      </c>
      <c r="F138" s="849">
        <v>1</v>
      </c>
      <c r="G138" s="849">
        <v>5157</v>
      </c>
      <c r="H138" s="849">
        <v>1</v>
      </c>
      <c r="I138" s="849">
        <v>5157</v>
      </c>
      <c r="J138" s="849">
        <v>3</v>
      </c>
      <c r="K138" s="849">
        <v>15474</v>
      </c>
      <c r="L138" s="849">
        <v>3.000581733566027</v>
      </c>
      <c r="M138" s="849">
        <v>5158</v>
      </c>
      <c r="N138" s="849">
        <v>4</v>
      </c>
      <c r="O138" s="849">
        <v>20648</v>
      </c>
      <c r="P138" s="837">
        <v>4.003878223773512</v>
      </c>
      <c r="Q138" s="850">
        <v>5162</v>
      </c>
    </row>
    <row r="139" spans="1:17" ht="14.4" customHeight="1" x14ac:dyDescent="0.3">
      <c r="A139" s="831" t="s">
        <v>4472</v>
      </c>
      <c r="B139" s="832" t="s">
        <v>4473</v>
      </c>
      <c r="C139" s="832" t="s">
        <v>3287</v>
      </c>
      <c r="D139" s="832" t="s">
        <v>4525</v>
      </c>
      <c r="E139" s="832" t="s">
        <v>4526</v>
      </c>
      <c r="F139" s="849">
        <v>45</v>
      </c>
      <c r="G139" s="849">
        <v>7965</v>
      </c>
      <c r="H139" s="849">
        <v>1</v>
      </c>
      <c r="I139" s="849">
        <v>177</v>
      </c>
      <c r="J139" s="849">
        <v>32</v>
      </c>
      <c r="K139" s="849">
        <v>5696</v>
      </c>
      <c r="L139" s="849">
        <v>0.71512868801004392</v>
      </c>
      <c r="M139" s="849">
        <v>178</v>
      </c>
      <c r="N139" s="849">
        <v>54</v>
      </c>
      <c r="O139" s="849">
        <v>9666</v>
      </c>
      <c r="P139" s="837">
        <v>1.2135593220338983</v>
      </c>
      <c r="Q139" s="850">
        <v>179</v>
      </c>
    </row>
    <row r="140" spans="1:17" ht="14.4" customHeight="1" x14ac:dyDescent="0.3">
      <c r="A140" s="831" t="s">
        <v>4472</v>
      </c>
      <c r="B140" s="832" t="s">
        <v>4473</v>
      </c>
      <c r="C140" s="832" t="s">
        <v>3287</v>
      </c>
      <c r="D140" s="832" t="s">
        <v>4527</v>
      </c>
      <c r="E140" s="832" t="s">
        <v>4528</v>
      </c>
      <c r="F140" s="849">
        <v>5</v>
      </c>
      <c r="G140" s="849">
        <v>10245</v>
      </c>
      <c r="H140" s="849">
        <v>1</v>
      </c>
      <c r="I140" s="849">
        <v>2049</v>
      </c>
      <c r="J140" s="849">
        <v>2</v>
      </c>
      <c r="K140" s="849">
        <v>4100</v>
      </c>
      <c r="L140" s="849">
        <v>0.40019521717911177</v>
      </c>
      <c r="M140" s="849">
        <v>2050</v>
      </c>
      <c r="N140" s="849">
        <v>5</v>
      </c>
      <c r="O140" s="849">
        <v>10265</v>
      </c>
      <c r="P140" s="837">
        <v>1.0019521717911175</v>
      </c>
      <c r="Q140" s="850">
        <v>2053</v>
      </c>
    </row>
    <row r="141" spans="1:17" ht="14.4" customHeight="1" x14ac:dyDescent="0.3">
      <c r="A141" s="831" t="s">
        <v>4472</v>
      </c>
      <c r="B141" s="832" t="s">
        <v>4473</v>
      </c>
      <c r="C141" s="832" t="s">
        <v>3287</v>
      </c>
      <c r="D141" s="832" t="s">
        <v>4529</v>
      </c>
      <c r="E141" s="832" t="s">
        <v>4530</v>
      </c>
      <c r="F141" s="849"/>
      <c r="G141" s="849"/>
      <c r="H141" s="849"/>
      <c r="I141" s="849"/>
      <c r="J141" s="849"/>
      <c r="K141" s="849"/>
      <c r="L141" s="849"/>
      <c r="M141" s="849"/>
      <c r="N141" s="849">
        <v>2</v>
      </c>
      <c r="O141" s="849">
        <v>5480</v>
      </c>
      <c r="P141" s="837"/>
      <c r="Q141" s="850">
        <v>2740</v>
      </c>
    </row>
    <row r="142" spans="1:17" ht="14.4" customHeight="1" x14ac:dyDescent="0.3">
      <c r="A142" s="831" t="s">
        <v>4472</v>
      </c>
      <c r="B142" s="832" t="s">
        <v>4473</v>
      </c>
      <c r="C142" s="832" t="s">
        <v>3287</v>
      </c>
      <c r="D142" s="832" t="s">
        <v>4531</v>
      </c>
      <c r="E142" s="832" t="s">
        <v>4532</v>
      </c>
      <c r="F142" s="849">
        <v>39</v>
      </c>
      <c r="G142" s="849">
        <v>6045</v>
      </c>
      <c r="H142" s="849">
        <v>1</v>
      </c>
      <c r="I142" s="849">
        <v>155</v>
      </c>
      <c r="J142" s="849">
        <v>40</v>
      </c>
      <c r="K142" s="849">
        <v>6200</v>
      </c>
      <c r="L142" s="849">
        <v>1.0256410256410255</v>
      </c>
      <c r="M142" s="849">
        <v>155</v>
      </c>
      <c r="N142" s="849">
        <v>44</v>
      </c>
      <c r="O142" s="849">
        <v>6864</v>
      </c>
      <c r="P142" s="837">
        <v>1.1354838709677419</v>
      </c>
      <c r="Q142" s="850">
        <v>156</v>
      </c>
    </row>
    <row r="143" spans="1:17" ht="14.4" customHeight="1" x14ac:dyDescent="0.3">
      <c r="A143" s="831" t="s">
        <v>4472</v>
      </c>
      <c r="B143" s="832" t="s">
        <v>4473</v>
      </c>
      <c r="C143" s="832" t="s">
        <v>3287</v>
      </c>
      <c r="D143" s="832" t="s">
        <v>4533</v>
      </c>
      <c r="E143" s="832" t="s">
        <v>4534</v>
      </c>
      <c r="F143" s="849">
        <v>45</v>
      </c>
      <c r="G143" s="849">
        <v>8955</v>
      </c>
      <c r="H143" s="849">
        <v>1</v>
      </c>
      <c r="I143" s="849">
        <v>199</v>
      </c>
      <c r="J143" s="849">
        <v>58</v>
      </c>
      <c r="K143" s="849">
        <v>11600</v>
      </c>
      <c r="L143" s="849">
        <v>1.2953657174762703</v>
      </c>
      <c r="M143" s="849">
        <v>200</v>
      </c>
      <c r="N143" s="849">
        <v>93</v>
      </c>
      <c r="O143" s="849">
        <v>18693</v>
      </c>
      <c r="P143" s="837">
        <v>2.0874371859296481</v>
      </c>
      <c r="Q143" s="850">
        <v>201</v>
      </c>
    </row>
    <row r="144" spans="1:17" ht="14.4" customHeight="1" x14ac:dyDescent="0.3">
      <c r="A144" s="831" t="s">
        <v>4472</v>
      </c>
      <c r="B144" s="832" t="s">
        <v>4473</v>
      </c>
      <c r="C144" s="832" t="s">
        <v>3287</v>
      </c>
      <c r="D144" s="832" t="s">
        <v>4535</v>
      </c>
      <c r="E144" s="832" t="s">
        <v>4536</v>
      </c>
      <c r="F144" s="849">
        <v>165</v>
      </c>
      <c r="G144" s="849">
        <v>33660</v>
      </c>
      <c r="H144" s="849">
        <v>1</v>
      </c>
      <c r="I144" s="849">
        <v>204</v>
      </c>
      <c r="J144" s="849">
        <v>265</v>
      </c>
      <c r="K144" s="849">
        <v>54325</v>
      </c>
      <c r="L144" s="849">
        <v>1.6139334521687463</v>
      </c>
      <c r="M144" s="849">
        <v>205</v>
      </c>
      <c r="N144" s="849">
        <v>233</v>
      </c>
      <c r="O144" s="849">
        <v>48231</v>
      </c>
      <c r="P144" s="837">
        <v>1.4328877005347593</v>
      </c>
      <c r="Q144" s="850">
        <v>207</v>
      </c>
    </row>
    <row r="145" spans="1:17" ht="14.4" customHeight="1" x14ac:dyDescent="0.3">
      <c r="A145" s="831" t="s">
        <v>4472</v>
      </c>
      <c r="B145" s="832" t="s">
        <v>4473</v>
      </c>
      <c r="C145" s="832" t="s">
        <v>3287</v>
      </c>
      <c r="D145" s="832" t="s">
        <v>4537</v>
      </c>
      <c r="E145" s="832" t="s">
        <v>4538</v>
      </c>
      <c r="F145" s="849">
        <v>2</v>
      </c>
      <c r="G145" s="849">
        <v>4310</v>
      </c>
      <c r="H145" s="849">
        <v>1</v>
      </c>
      <c r="I145" s="849">
        <v>2155</v>
      </c>
      <c r="J145" s="849">
        <v>4</v>
      </c>
      <c r="K145" s="849">
        <v>8624</v>
      </c>
      <c r="L145" s="849">
        <v>2.0009280742459397</v>
      </c>
      <c r="M145" s="849">
        <v>2156</v>
      </c>
      <c r="N145" s="849">
        <v>4</v>
      </c>
      <c r="O145" s="849">
        <v>8636</v>
      </c>
      <c r="P145" s="837">
        <v>2.0037122969837586</v>
      </c>
      <c r="Q145" s="850">
        <v>2159</v>
      </c>
    </row>
    <row r="146" spans="1:17" ht="14.4" customHeight="1" x14ac:dyDescent="0.3">
      <c r="A146" s="831" t="s">
        <v>4472</v>
      </c>
      <c r="B146" s="832" t="s">
        <v>4473</v>
      </c>
      <c r="C146" s="832" t="s">
        <v>3287</v>
      </c>
      <c r="D146" s="832" t="s">
        <v>4539</v>
      </c>
      <c r="E146" s="832" t="s">
        <v>4518</v>
      </c>
      <c r="F146" s="849"/>
      <c r="G146" s="849"/>
      <c r="H146" s="849"/>
      <c r="I146" s="849"/>
      <c r="J146" s="849">
        <v>2</v>
      </c>
      <c r="K146" s="849">
        <v>3778</v>
      </c>
      <c r="L146" s="849"/>
      <c r="M146" s="849">
        <v>1889</v>
      </c>
      <c r="N146" s="849"/>
      <c r="O146" s="849"/>
      <c r="P146" s="837"/>
      <c r="Q146" s="850"/>
    </row>
    <row r="147" spans="1:17" ht="14.4" customHeight="1" x14ac:dyDescent="0.3">
      <c r="A147" s="831" t="s">
        <v>4472</v>
      </c>
      <c r="B147" s="832" t="s">
        <v>4473</v>
      </c>
      <c r="C147" s="832" t="s">
        <v>3287</v>
      </c>
      <c r="D147" s="832" t="s">
        <v>4540</v>
      </c>
      <c r="E147" s="832" t="s">
        <v>4541</v>
      </c>
      <c r="F147" s="849"/>
      <c r="G147" s="849"/>
      <c r="H147" s="849"/>
      <c r="I147" s="849"/>
      <c r="J147" s="849">
        <v>1</v>
      </c>
      <c r="K147" s="849">
        <v>8462</v>
      </c>
      <c r="L147" s="849"/>
      <c r="M147" s="849">
        <v>8462</v>
      </c>
      <c r="N147" s="849"/>
      <c r="O147" s="849"/>
      <c r="P147" s="837"/>
      <c r="Q147" s="850"/>
    </row>
    <row r="148" spans="1:17" ht="14.4" customHeight="1" x14ac:dyDescent="0.3">
      <c r="A148" s="831" t="s">
        <v>4472</v>
      </c>
      <c r="B148" s="832" t="s">
        <v>4473</v>
      </c>
      <c r="C148" s="832" t="s">
        <v>3287</v>
      </c>
      <c r="D148" s="832" t="s">
        <v>4542</v>
      </c>
      <c r="E148" s="832" t="s">
        <v>4543</v>
      </c>
      <c r="F148" s="849">
        <v>1</v>
      </c>
      <c r="G148" s="849">
        <v>2053</v>
      </c>
      <c r="H148" s="849">
        <v>1</v>
      </c>
      <c r="I148" s="849">
        <v>2053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4472</v>
      </c>
      <c r="B149" s="832" t="s">
        <v>4473</v>
      </c>
      <c r="C149" s="832" t="s">
        <v>3287</v>
      </c>
      <c r="D149" s="832" t="s">
        <v>4544</v>
      </c>
      <c r="E149" s="832" t="s">
        <v>4545</v>
      </c>
      <c r="F149" s="849">
        <v>6</v>
      </c>
      <c r="G149" s="849">
        <v>1698</v>
      </c>
      <c r="H149" s="849">
        <v>1</v>
      </c>
      <c r="I149" s="849">
        <v>283</v>
      </c>
      <c r="J149" s="849">
        <v>1</v>
      </c>
      <c r="K149" s="849">
        <v>284</v>
      </c>
      <c r="L149" s="849">
        <v>0.16725559481743227</v>
      </c>
      <c r="M149" s="849">
        <v>284</v>
      </c>
      <c r="N149" s="849">
        <v>13</v>
      </c>
      <c r="O149" s="849">
        <v>3705</v>
      </c>
      <c r="P149" s="837">
        <v>2.1819787985865724</v>
      </c>
      <c r="Q149" s="850">
        <v>285</v>
      </c>
    </row>
    <row r="150" spans="1:17" ht="14.4" customHeight="1" x14ac:dyDescent="0.3">
      <c r="A150" s="831" t="s">
        <v>4472</v>
      </c>
      <c r="B150" s="832" t="s">
        <v>4473</v>
      </c>
      <c r="C150" s="832" t="s">
        <v>3287</v>
      </c>
      <c r="D150" s="832" t="s">
        <v>4546</v>
      </c>
      <c r="E150" s="832" t="s">
        <v>4547</v>
      </c>
      <c r="F150" s="849">
        <v>2</v>
      </c>
      <c r="G150" s="849">
        <v>704</v>
      </c>
      <c r="H150" s="849">
        <v>1</v>
      </c>
      <c r="I150" s="849">
        <v>352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4548</v>
      </c>
      <c r="B151" s="832" t="s">
        <v>4549</v>
      </c>
      <c r="C151" s="832" t="s">
        <v>3287</v>
      </c>
      <c r="D151" s="832" t="s">
        <v>4550</v>
      </c>
      <c r="E151" s="832" t="s">
        <v>4551</v>
      </c>
      <c r="F151" s="849">
        <v>36</v>
      </c>
      <c r="G151" s="849">
        <v>7596</v>
      </c>
      <c r="H151" s="849">
        <v>1</v>
      </c>
      <c r="I151" s="849">
        <v>211</v>
      </c>
      <c r="J151" s="849">
        <v>44</v>
      </c>
      <c r="K151" s="849">
        <v>9328</v>
      </c>
      <c r="L151" s="849">
        <v>1.2280147446024223</v>
      </c>
      <c r="M151" s="849">
        <v>212</v>
      </c>
      <c r="N151" s="849">
        <v>37</v>
      </c>
      <c r="O151" s="849">
        <v>7881</v>
      </c>
      <c r="P151" s="837">
        <v>1.037519747235387</v>
      </c>
      <c r="Q151" s="850">
        <v>213</v>
      </c>
    </row>
    <row r="152" spans="1:17" ht="14.4" customHeight="1" x14ac:dyDescent="0.3">
      <c r="A152" s="831" t="s">
        <v>4548</v>
      </c>
      <c r="B152" s="832" t="s">
        <v>4549</v>
      </c>
      <c r="C152" s="832" t="s">
        <v>3287</v>
      </c>
      <c r="D152" s="832" t="s">
        <v>4552</v>
      </c>
      <c r="E152" s="832" t="s">
        <v>4553</v>
      </c>
      <c r="F152" s="849">
        <v>91</v>
      </c>
      <c r="G152" s="849">
        <v>27391</v>
      </c>
      <c r="H152" s="849">
        <v>1</v>
      </c>
      <c r="I152" s="849">
        <v>301</v>
      </c>
      <c r="J152" s="849">
        <v>139</v>
      </c>
      <c r="K152" s="849">
        <v>41978</v>
      </c>
      <c r="L152" s="849">
        <v>1.5325471870322369</v>
      </c>
      <c r="M152" s="849">
        <v>302</v>
      </c>
      <c r="N152" s="849">
        <v>155</v>
      </c>
      <c r="O152" s="849">
        <v>46965</v>
      </c>
      <c r="P152" s="837">
        <v>1.7146142893651199</v>
      </c>
      <c r="Q152" s="850">
        <v>303</v>
      </c>
    </row>
    <row r="153" spans="1:17" ht="14.4" customHeight="1" x14ac:dyDescent="0.3">
      <c r="A153" s="831" t="s">
        <v>4548</v>
      </c>
      <c r="B153" s="832" t="s">
        <v>4549</v>
      </c>
      <c r="C153" s="832" t="s">
        <v>3287</v>
      </c>
      <c r="D153" s="832" t="s">
        <v>4554</v>
      </c>
      <c r="E153" s="832" t="s">
        <v>4555</v>
      </c>
      <c r="F153" s="849">
        <v>136</v>
      </c>
      <c r="G153" s="849">
        <v>18632</v>
      </c>
      <c r="H153" s="849">
        <v>1</v>
      </c>
      <c r="I153" s="849">
        <v>137</v>
      </c>
      <c r="J153" s="849">
        <v>140</v>
      </c>
      <c r="K153" s="849">
        <v>19180</v>
      </c>
      <c r="L153" s="849">
        <v>1.0294117647058822</v>
      </c>
      <c r="M153" s="849">
        <v>137</v>
      </c>
      <c r="N153" s="849">
        <v>148</v>
      </c>
      <c r="O153" s="849">
        <v>20424</v>
      </c>
      <c r="P153" s="837">
        <v>1.0961786174323744</v>
      </c>
      <c r="Q153" s="850">
        <v>138</v>
      </c>
    </row>
    <row r="154" spans="1:17" ht="14.4" customHeight="1" x14ac:dyDescent="0.3">
      <c r="A154" s="831" t="s">
        <v>4548</v>
      </c>
      <c r="B154" s="832" t="s">
        <v>4549</v>
      </c>
      <c r="C154" s="832" t="s">
        <v>3287</v>
      </c>
      <c r="D154" s="832" t="s">
        <v>4556</v>
      </c>
      <c r="E154" s="832" t="s">
        <v>4557</v>
      </c>
      <c r="F154" s="849">
        <v>3</v>
      </c>
      <c r="G154" s="849">
        <v>519</v>
      </c>
      <c r="H154" s="849">
        <v>1</v>
      </c>
      <c r="I154" s="849">
        <v>173</v>
      </c>
      <c r="J154" s="849">
        <v>6</v>
      </c>
      <c r="K154" s="849">
        <v>1044</v>
      </c>
      <c r="L154" s="849">
        <v>2.0115606936416186</v>
      </c>
      <c r="M154" s="849">
        <v>174</v>
      </c>
      <c r="N154" s="849">
        <v>6</v>
      </c>
      <c r="O154" s="849">
        <v>1050</v>
      </c>
      <c r="P154" s="837">
        <v>2.0231213872832372</v>
      </c>
      <c r="Q154" s="850">
        <v>175</v>
      </c>
    </row>
    <row r="155" spans="1:17" ht="14.4" customHeight="1" x14ac:dyDescent="0.3">
      <c r="A155" s="831" t="s">
        <v>4548</v>
      </c>
      <c r="B155" s="832" t="s">
        <v>4549</v>
      </c>
      <c r="C155" s="832" t="s">
        <v>3287</v>
      </c>
      <c r="D155" s="832" t="s">
        <v>4558</v>
      </c>
      <c r="E155" s="832" t="s">
        <v>4559</v>
      </c>
      <c r="F155" s="849">
        <v>12</v>
      </c>
      <c r="G155" s="849">
        <v>4164</v>
      </c>
      <c r="H155" s="849">
        <v>1</v>
      </c>
      <c r="I155" s="849">
        <v>347</v>
      </c>
      <c r="J155" s="849">
        <v>6</v>
      </c>
      <c r="K155" s="849">
        <v>2082</v>
      </c>
      <c r="L155" s="849">
        <v>0.5</v>
      </c>
      <c r="M155" s="849">
        <v>347</v>
      </c>
      <c r="N155" s="849">
        <v>20</v>
      </c>
      <c r="O155" s="849">
        <v>6960</v>
      </c>
      <c r="P155" s="837">
        <v>1.6714697406340058</v>
      </c>
      <c r="Q155" s="850">
        <v>348</v>
      </c>
    </row>
    <row r="156" spans="1:17" ht="14.4" customHeight="1" x14ac:dyDescent="0.3">
      <c r="A156" s="831" t="s">
        <v>4548</v>
      </c>
      <c r="B156" s="832" t="s">
        <v>4549</v>
      </c>
      <c r="C156" s="832" t="s">
        <v>3287</v>
      </c>
      <c r="D156" s="832" t="s">
        <v>4560</v>
      </c>
      <c r="E156" s="832" t="s">
        <v>4561</v>
      </c>
      <c r="F156" s="849"/>
      <c r="G156" s="849"/>
      <c r="H156" s="849"/>
      <c r="I156" s="849"/>
      <c r="J156" s="849">
        <v>13</v>
      </c>
      <c r="K156" s="849">
        <v>3562</v>
      </c>
      <c r="L156" s="849"/>
      <c r="M156" s="849">
        <v>274</v>
      </c>
      <c r="N156" s="849">
        <v>6</v>
      </c>
      <c r="O156" s="849">
        <v>1662</v>
      </c>
      <c r="P156" s="837"/>
      <c r="Q156" s="850">
        <v>277</v>
      </c>
    </row>
    <row r="157" spans="1:17" ht="14.4" customHeight="1" x14ac:dyDescent="0.3">
      <c r="A157" s="831" t="s">
        <v>4548</v>
      </c>
      <c r="B157" s="832" t="s">
        <v>4549</v>
      </c>
      <c r="C157" s="832" t="s">
        <v>3287</v>
      </c>
      <c r="D157" s="832" t="s">
        <v>4562</v>
      </c>
      <c r="E157" s="832" t="s">
        <v>4563</v>
      </c>
      <c r="F157" s="849">
        <v>10</v>
      </c>
      <c r="G157" s="849">
        <v>1420</v>
      </c>
      <c r="H157" s="849">
        <v>1</v>
      </c>
      <c r="I157" s="849">
        <v>142</v>
      </c>
      <c r="J157" s="849">
        <v>14</v>
      </c>
      <c r="K157" s="849">
        <v>1988</v>
      </c>
      <c r="L157" s="849">
        <v>1.4</v>
      </c>
      <c r="M157" s="849">
        <v>142</v>
      </c>
      <c r="N157" s="849">
        <v>6</v>
      </c>
      <c r="O157" s="849">
        <v>846</v>
      </c>
      <c r="P157" s="837">
        <v>0.59577464788732393</v>
      </c>
      <c r="Q157" s="850">
        <v>141</v>
      </c>
    </row>
    <row r="158" spans="1:17" ht="14.4" customHeight="1" x14ac:dyDescent="0.3">
      <c r="A158" s="831" t="s">
        <v>4548</v>
      </c>
      <c r="B158" s="832" t="s">
        <v>4549</v>
      </c>
      <c r="C158" s="832" t="s">
        <v>3287</v>
      </c>
      <c r="D158" s="832" t="s">
        <v>4564</v>
      </c>
      <c r="E158" s="832" t="s">
        <v>4563</v>
      </c>
      <c r="F158" s="849">
        <v>136</v>
      </c>
      <c r="G158" s="849">
        <v>10608</v>
      </c>
      <c r="H158" s="849">
        <v>1</v>
      </c>
      <c r="I158" s="849">
        <v>78</v>
      </c>
      <c r="J158" s="849">
        <v>140</v>
      </c>
      <c r="K158" s="849">
        <v>10920</v>
      </c>
      <c r="L158" s="849">
        <v>1.0294117647058822</v>
      </c>
      <c r="M158" s="849">
        <v>78</v>
      </c>
      <c r="N158" s="849">
        <v>148</v>
      </c>
      <c r="O158" s="849">
        <v>11692</v>
      </c>
      <c r="P158" s="837">
        <v>1.102187028657617</v>
      </c>
      <c r="Q158" s="850">
        <v>79</v>
      </c>
    </row>
    <row r="159" spans="1:17" ht="14.4" customHeight="1" x14ac:dyDescent="0.3">
      <c r="A159" s="831" t="s">
        <v>4548</v>
      </c>
      <c r="B159" s="832" t="s">
        <v>4549</v>
      </c>
      <c r="C159" s="832" t="s">
        <v>3287</v>
      </c>
      <c r="D159" s="832" t="s">
        <v>4565</v>
      </c>
      <c r="E159" s="832" t="s">
        <v>4566</v>
      </c>
      <c r="F159" s="849">
        <v>10</v>
      </c>
      <c r="G159" s="849">
        <v>3140</v>
      </c>
      <c r="H159" s="849">
        <v>1</v>
      </c>
      <c r="I159" s="849">
        <v>314</v>
      </c>
      <c r="J159" s="849">
        <v>14</v>
      </c>
      <c r="K159" s="849">
        <v>4396</v>
      </c>
      <c r="L159" s="849">
        <v>1.4</v>
      </c>
      <c r="M159" s="849">
        <v>314</v>
      </c>
      <c r="N159" s="849">
        <v>6</v>
      </c>
      <c r="O159" s="849">
        <v>1896</v>
      </c>
      <c r="P159" s="837">
        <v>0.60382165605095539</v>
      </c>
      <c r="Q159" s="850">
        <v>316</v>
      </c>
    </row>
    <row r="160" spans="1:17" ht="14.4" customHeight="1" x14ac:dyDescent="0.3">
      <c r="A160" s="831" t="s">
        <v>4548</v>
      </c>
      <c r="B160" s="832" t="s">
        <v>4549</v>
      </c>
      <c r="C160" s="832" t="s">
        <v>3287</v>
      </c>
      <c r="D160" s="832" t="s">
        <v>4567</v>
      </c>
      <c r="E160" s="832" t="s">
        <v>4568</v>
      </c>
      <c r="F160" s="849">
        <v>12</v>
      </c>
      <c r="G160" s="849">
        <v>3936</v>
      </c>
      <c r="H160" s="849">
        <v>1</v>
      </c>
      <c r="I160" s="849">
        <v>328</v>
      </c>
      <c r="J160" s="849">
        <v>6</v>
      </c>
      <c r="K160" s="849">
        <v>1968</v>
      </c>
      <c r="L160" s="849">
        <v>0.5</v>
      </c>
      <c r="M160" s="849">
        <v>328</v>
      </c>
      <c r="N160" s="849">
        <v>20</v>
      </c>
      <c r="O160" s="849">
        <v>6580</v>
      </c>
      <c r="P160" s="837">
        <v>1.6717479674796747</v>
      </c>
      <c r="Q160" s="850">
        <v>329</v>
      </c>
    </row>
    <row r="161" spans="1:17" ht="14.4" customHeight="1" x14ac:dyDescent="0.3">
      <c r="A161" s="831" t="s">
        <v>4548</v>
      </c>
      <c r="B161" s="832" t="s">
        <v>4549</v>
      </c>
      <c r="C161" s="832" t="s">
        <v>3287</v>
      </c>
      <c r="D161" s="832" t="s">
        <v>4569</v>
      </c>
      <c r="E161" s="832" t="s">
        <v>4570</v>
      </c>
      <c r="F161" s="849">
        <v>150</v>
      </c>
      <c r="G161" s="849">
        <v>24450</v>
      </c>
      <c r="H161" s="849">
        <v>1</v>
      </c>
      <c r="I161" s="849">
        <v>163</v>
      </c>
      <c r="J161" s="849">
        <v>127</v>
      </c>
      <c r="K161" s="849">
        <v>20701</v>
      </c>
      <c r="L161" s="849">
        <v>0.84666666666666668</v>
      </c>
      <c r="M161" s="849">
        <v>163</v>
      </c>
      <c r="N161" s="849">
        <v>140</v>
      </c>
      <c r="O161" s="849">
        <v>23100</v>
      </c>
      <c r="P161" s="837">
        <v>0.94478527607361962</v>
      </c>
      <c r="Q161" s="850">
        <v>165</v>
      </c>
    </row>
    <row r="162" spans="1:17" ht="14.4" customHeight="1" x14ac:dyDescent="0.3">
      <c r="A162" s="831" t="s">
        <v>4548</v>
      </c>
      <c r="B162" s="832" t="s">
        <v>4549</v>
      </c>
      <c r="C162" s="832" t="s">
        <v>3287</v>
      </c>
      <c r="D162" s="832" t="s">
        <v>4571</v>
      </c>
      <c r="E162" s="832" t="s">
        <v>4551</v>
      </c>
      <c r="F162" s="849">
        <v>379</v>
      </c>
      <c r="G162" s="849">
        <v>27288</v>
      </c>
      <c r="H162" s="849">
        <v>1</v>
      </c>
      <c r="I162" s="849">
        <v>72</v>
      </c>
      <c r="J162" s="849">
        <v>407</v>
      </c>
      <c r="K162" s="849">
        <v>29304</v>
      </c>
      <c r="L162" s="849">
        <v>1.0738786279683377</v>
      </c>
      <c r="M162" s="849">
        <v>72</v>
      </c>
      <c r="N162" s="849">
        <v>454</v>
      </c>
      <c r="O162" s="849">
        <v>33596</v>
      </c>
      <c r="P162" s="837">
        <v>1.2311638815596599</v>
      </c>
      <c r="Q162" s="850">
        <v>74</v>
      </c>
    </row>
    <row r="163" spans="1:17" ht="14.4" customHeight="1" x14ac:dyDescent="0.3">
      <c r="A163" s="831" t="s">
        <v>4548</v>
      </c>
      <c r="B163" s="832" t="s">
        <v>4549</v>
      </c>
      <c r="C163" s="832" t="s">
        <v>3287</v>
      </c>
      <c r="D163" s="832" t="s">
        <v>4572</v>
      </c>
      <c r="E163" s="832" t="s">
        <v>4573</v>
      </c>
      <c r="F163" s="849">
        <v>3</v>
      </c>
      <c r="G163" s="849">
        <v>3633</v>
      </c>
      <c r="H163" s="849">
        <v>1</v>
      </c>
      <c r="I163" s="849">
        <v>1211</v>
      </c>
      <c r="J163" s="849">
        <v>4</v>
      </c>
      <c r="K163" s="849">
        <v>4848</v>
      </c>
      <c r="L163" s="849">
        <v>1.3344343517753923</v>
      </c>
      <c r="M163" s="849">
        <v>1212</v>
      </c>
      <c r="N163" s="849">
        <v>9</v>
      </c>
      <c r="O163" s="849">
        <v>10944</v>
      </c>
      <c r="P163" s="837">
        <v>3.0123864574731627</v>
      </c>
      <c r="Q163" s="850">
        <v>1216</v>
      </c>
    </row>
    <row r="164" spans="1:17" ht="14.4" customHeight="1" x14ac:dyDescent="0.3">
      <c r="A164" s="831" t="s">
        <v>4548</v>
      </c>
      <c r="B164" s="832" t="s">
        <v>4549</v>
      </c>
      <c r="C164" s="832" t="s">
        <v>3287</v>
      </c>
      <c r="D164" s="832" t="s">
        <v>4574</v>
      </c>
      <c r="E164" s="832" t="s">
        <v>4575</v>
      </c>
      <c r="F164" s="849">
        <v>2</v>
      </c>
      <c r="G164" s="849">
        <v>228</v>
      </c>
      <c r="H164" s="849">
        <v>1</v>
      </c>
      <c r="I164" s="849">
        <v>114</v>
      </c>
      <c r="J164" s="849">
        <v>5</v>
      </c>
      <c r="K164" s="849">
        <v>575</v>
      </c>
      <c r="L164" s="849">
        <v>2.5219298245614037</v>
      </c>
      <c r="M164" s="849">
        <v>115</v>
      </c>
      <c r="N164" s="849">
        <v>5</v>
      </c>
      <c r="O164" s="849">
        <v>580</v>
      </c>
      <c r="P164" s="837">
        <v>2.5438596491228069</v>
      </c>
      <c r="Q164" s="850">
        <v>116</v>
      </c>
    </row>
    <row r="165" spans="1:17" ht="14.4" customHeight="1" x14ac:dyDescent="0.3">
      <c r="A165" s="831" t="s">
        <v>4576</v>
      </c>
      <c r="B165" s="832" t="s">
        <v>4577</v>
      </c>
      <c r="C165" s="832" t="s">
        <v>3287</v>
      </c>
      <c r="D165" s="832" t="s">
        <v>4578</v>
      </c>
      <c r="E165" s="832" t="s">
        <v>4579</v>
      </c>
      <c r="F165" s="849">
        <v>23</v>
      </c>
      <c r="G165" s="849">
        <v>1334</v>
      </c>
      <c r="H165" s="849">
        <v>1</v>
      </c>
      <c r="I165" s="849">
        <v>58</v>
      </c>
      <c r="J165" s="849">
        <v>18</v>
      </c>
      <c r="K165" s="849">
        <v>1044</v>
      </c>
      <c r="L165" s="849">
        <v>0.78260869565217395</v>
      </c>
      <c r="M165" s="849">
        <v>58</v>
      </c>
      <c r="N165" s="849">
        <v>18</v>
      </c>
      <c r="O165" s="849">
        <v>1062</v>
      </c>
      <c r="P165" s="837">
        <v>0.79610194902548725</v>
      </c>
      <c r="Q165" s="850">
        <v>59</v>
      </c>
    </row>
    <row r="166" spans="1:17" ht="14.4" customHeight="1" x14ac:dyDescent="0.3">
      <c r="A166" s="831" t="s">
        <v>4576</v>
      </c>
      <c r="B166" s="832" t="s">
        <v>4577</v>
      </c>
      <c r="C166" s="832" t="s">
        <v>3287</v>
      </c>
      <c r="D166" s="832" t="s">
        <v>4580</v>
      </c>
      <c r="E166" s="832" t="s">
        <v>4581</v>
      </c>
      <c r="F166" s="849">
        <v>7</v>
      </c>
      <c r="G166" s="849">
        <v>917</v>
      </c>
      <c r="H166" s="849">
        <v>1</v>
      </c>
      <c r="I166" s="849">
        <v>131</v>
      </c>
      <c r="J166" s="849">
        <v>2</v>
      </c>
      <c r="K166" s="849">
        <v>264</v>
      </c>
      <c r="L166" s="849">
        <v>0.28789531079607417</v>
      </c>
      <c r="M166" s="849">
        <v>132</v>
      </c>
      <c r="N166" s="849">
        <v>4</v>
      </c>
      <c r="O166" s="849">
        <v>528</v>
      </c>
      <c r="P166" s="837">
        <v>0.57579062159214833</v>
      </c>
      <c r="Q166" s="850">
        <v>132</v>
      </c>
    </row>
    <row r="167" spans="1:17" ht="14.4" customHeight="1" x14ac:dyDescent="0.3">
      <c r="A167" s="831" t="s">
        <v>4576</v>
      </c>
      <c r="B167" s="832" t="s">
        <v>4577</v>
      </c>
      <c r="C167" s="832" t="s">
        <v>3287</v>
      </c>
      <c r="D167" s="832" t="s">
        <v>4582</v>
      </c>
      <c r="E167" s="832" t="s">
        <v>4583</v>
      </c>
      <c r="F167" s="849"/>
      <c r="G167" s="849"/>
      <c r="H167" s="849"/>
      <c r="I167" s="849"/>
      <c r="J167" s="849"/>
      <c r="K167" s="849"/>
      <c r="L167" s="849"/>
      <c r="M167" s="849"/>
      <c r="N167" s="849">
        <v>1</v>
      </c>
      <c r="O167" s="849">
        <v>190</v>
      </c>
      <c r="P167" s="837"/>
      <c r="Q167" s="850">
        <v>190</v>
      </c>
    </row>
    <row r="168" spans="1:17" ht="14.4" customHeight="1" x14ac:dyDescent="0.3">
      <c r="A168" s="831" t="s">
        <v>4576</v>
      </c>
      <c r="B168" s="832" t="s">
        <v>4577</v>
      </c>
      <c r="C168" s="832" t="s">
        <v>3287</v>
      </c>
      <c r="D168" s="832" t="s">
        <v>4584</v>
      </c>
      <c r="E168" s="832" t="s">
        <v>4585</v>
      </c>
      <c r="F168" s="849">
        <v>4</v>
      </c>
      <c r="G168" s="849">
        <v>1632</v>
      </c>
      <c r="H168" s="849">
        <v>1</v>
      </c>
      <c r="I168" s="849">
        <v>408</v>
      </c>
      <c r="J168" s="849">
        <v>0</v>
      </c>
      <c r="K168" s="849">
        <v>0</v>
      </c>
      <c r="L168" s="849">
        <v>0</v>
      </c>
      <c r="M168" s="849"/>
      <c r="N168" s="849"/>
      <c r="O168" s="849"/>
      <c r="P168" s="837"/>
      <c r="Q168" s="850"/>
    </row>
    <row r="169" spans="1:17" ht="14.4" customHeight="1" x14ac:dyDescent="0.3">
      <c r="A169" s="831" t="s">
        <v>4576</v>
      </c>
      <c r="B169" s="832" t="s">
        <v>4577</v>
      </c>
      <c r="C169" s="832" t="s">
        <v>3287</v>
      </c>
      <c r="D169" s="832" t="s">
        <v>4586</v>
      </c>
      <c r="E169" s="832" t="s">
        <v>4587</v>
      </c>
      <c r="F169" s="849">
        <v>1</v>
      </c>
      <c r="G169" s="849">
        <v>180</v>
      </c>
      <c r="H169" s="849">
        <v>1</v>
      </c>
      <c r="I169" s="849">
        <v>180</v>
      </c>
      <c r="J169" s="849">
        <v>5</v>
      </c>
      <c r="K169" s="849">
        <v>900</v>
      </c>
      <c r="L169" s="849">
        <v>5</v>
      </c>
      <c r="M169" s="849">
        <v>180</v>
      </c>
      <c r="N169" s="849"/>
      <c r="O169" s="849"/>
      <c r="P169" s="837"/>
      <c r="Q169" s="850"/>
    </row>
    <row r="170" spans="1:17" ht="14.4" customHeight="1" x14ac:dyDescent="0.3">
      <c r="A170" s="831" t="s">
        <v>4576</v>
      </c>
      <c r="B170" s="832" t="s">
        <v>4577</v>
      </c>
      <c r="C170" s="832" t="s">
        <v>3287</v>
      </c>
      <c r="D170" s="832" t="s">
        <v>4588</v>
      </c>
      <c r="E170" s="832" t="s">
        <v>4589</v>
      </c>
      <c r="F170" s="849">
        <v>3</v>
      </c>
      <c r="G170" s="849">
        <v>1008</v>
      </c>
      <c r="H170" s="849">
        <v>1</v>
      </c>
      <c r="I170" s="849">
        <v>336</v>
      </c>
      <c r="J170" s="849">
        <v>3</v>
      </c>
      <c r="K170" s="849">
        <v>1011</v>
      </c>
      <c r="L170" s="849">
        <v>1.0029761904761905</v>
      </c>
      <c r="M170" s="849">
        <v>337</v>
      </c>
      <c r="N170" s="849">
        <v>3</v>
      </c>
      <c r="O170" s="849">
        <v>1023</v>
      </c>
      <c r="P170" s="837">
        <v>1.0148809523809523</v>
      </c>
      <c r="Q170" s="850">
        <v>341</v>
      </c>
    </row>
    <row r="171" spans="1:17" ht="14.4" customHeight="1" x14ac:dyDescent="0.3">
      <c r="A171" s="831" t="s">
        <v>4576</v>
      </c>
      <c r="B171" s="832" t="s">
        <v>4577</v>
      </c>
      <c r="C171" s="832" t="s">
        <v>3287</v>
      </c>
      <c r="D171" s="832" t="s">
        <v>4590</v>
      </c>
      <c r="E171" s="832" t="s">
        <v>4591</v>
      </c>
      <c r="F171" s="849">
        <v>5</v>
      </c>
      <c r="G171" s="849">
        <v>2295</v>
      </c>
      <c r="H171" s="849">
        <v>1</v>
      </c>
      <c r="I171" s="849">
        <v>459</v>
      </c>
      <c r="J171" s="849">
        <v>7</v>
      </c>
      <c r="K171" s="849">
        <v>3213</v>
      </c>
      <c r="L171" s="849">
        <v>1.4</v>
      </c>
      <c r="M171" s="849">
        <v>459</v>
      </c>
      <c r="N171" s="849">
        <v>10</v>
      </c>
      <c r="O171" s="849">
        <v>4620</v>
      </c>
      <c r="P171" s="837">
        <v>2.0130718954248366</v>
      </c>
      <c r="Q171" s="850">
        <v>462</v>
      </c>
    </row>
    <row r="172" spans="1:17" ht="14.4" customHeight="1" x14ac:dyDescent="0.3">
      <c r="A172" s="831" t="s">
        <v>4576</v>
      </c>
      <c r="B172" s="832" t="s">
        <v>4577</v>
      </c>
      <c r="C172" s="832" t="s">
        <v>3287</v>
      </c>
      <c r="D172" s="832" t="s">
        <v>4592</v>
      </c>
      <c r="E172" s="832" t="s">
        <v>4593</v>
      </c>
      <c r="F172" s="849">
        <v>47</v>
      </c>
      <c r="G172" s="849">
        <v>16403</v>
      </c>
      <c r="H172" s="849">
        <v>1</v>
      </c>
      <c r="I172" s="849">
        <v>349</v>
      </c>
      <c r="J172" s="849">
        <v>52</v>
      </c>
      <c r="K172" s="849">
        <v>18200</v>
      </c>
      <c r="L172" s="849">
        <v>1.109553130524904</v>
      </c>
      <c r="M172" s="849">
        <v>350</v>
      </c>
      <c r="N172" s="849">
        <v>72</v>
      </c>
      <c r="O172" s="849">
        <v>25272</v>
      </c>
      <c r="P172" s="837">
        <v>1.5406937755288668</v>
      </c>
      <c r="Q172" s="850">
        <v>351</v>
      </c>
    </row>
    <row r="173" spans="1:17" ht="14.4" customHeight="1" x14ac:dyDescent="0.3">
      <c r="A173" s="831" t="s">
        <v>4576</v>
      </c>
      <c r="B173" s="832" t="s">
        <v>4577</v>
      </c>
      <c r="C173" s="832" t="s">
        <v>3287</v>
      </c>
      <c r="D173" s="832" t="s">
        <v>4594</v>
      </c>
      <c r="E173" s="832" t="s">
        <v>4595</v>
      </c>
      <c r="F173" s="849">
        <v>5</v>
      </c>
      <c r="G173" s="849">
        <v>8265</v>
      </c>
      <c r="H173" s="849">
        <v>1</v>
      </c>
      <c r="I173" s="849">
        <v>1653</v>
      </c>
      <c r="J173" s="849">
        <v>1</v>
      </c>
      <c r="K173" s="849">
        <v>1655</v>
      </c>
      <c r="L173" s="849">
        <v>0.20024198427102238</v>
      </c>
      <c r="M173" s="849">
        <v>1655</v>
      </c>
      <c r="N173" s="849">
        <v>3</v>
      </c>
      <c r="O173" s="849">
        <v>4980</v>
      </c>
      <c r="P173" s="837">
        <v>0.60254083484573506</v>
      </c>
      <c r="Q173" s="850">
        <v>1660</v>
      </c>
    </row>
    <row r="174" spans="1:17" ht="14.4" customHeight="1" x14ac:dyDescent="0.3">
      <c r="A174" s="831" t="s">
        <v>4576</v>
      </c>
      <c r="B174" s="832" t="s">
        <v>4577</v>
      </c>
      <c r="C174" s="832" t="s">
        <v>3287</v>
      </c>
      <c r="D174" s="832" t="s">
        <v>4596</v>
      </c>
      <c r="E174" s="832" t="s">
        <v>4597</v>
      </c>
      <c r="F174" s="849">
        <v>1</v>
      </c>
      <c r="G174" s="849">
        <v>6231</v>
      </c>
      <c r="H174" s="849">
        <v>1</v>
      </c>
      <c r="I174" s="849">
        <v>6231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4576</v>
      </c>
      <c r="B175" s="832" t="s">
        <v>4577</v>
      </c>
      <c r="C175" s="832" t="s">
        <v>3287</v>
      </c>
      <c r="D175" s="832" t="s">
        <v>4598</v>
      </c>
      <c r="E175" s="832" t="s">
        <v>4599</v>
      </c>
      <c r="F175" s="849"/>
      <c r="G175" s="849"/>
      <c r="H175" s="849"/>
      <c r="I175" s="849"/>
      <c r="J175" s="849">
        <v>1</v>
      </c>
      <c r="K175" s="849">
        <v>117</v>
      </c>
      <c r="L175" s="849"/>
      <c r="M175" s="849">
        <v>117</v>
      </c>
      <c r="N175" s="849"/>
      <c r="O175" s="849"/>
      <c r="P175" s="837"/>
      <c r="Q175" s="850"/>
    </row>
    <row r="176" spans="1:17" ht="14.4" customHeight="1" x14ac:dyDescent="0.3">
      <c r="A176" s="831" t="s">
        <v>4576</v>
      </c>
      <c r="B176" s="832" t="s">
        <v>4577</v>
      </c>
      <c r="C176" s="832" t="s">
        <v>3287</v>
      </c>
      <c r="D176" s="832" t="s">
        <v>4600</v>
      </c>
      <c r="E176" s="832" t="s">
        <v>4601</v>
      </c>
      <c r="F176" s="849">
        <v>1</v>
      </c>
      <c r="G176" s="849">
        <v>391</v>
      </c>
      <c r="H176" s="849">
        <v>1</v>
      </c>
      <c r="I176" s="849">
        <v>391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4576</v>
      </c>
      <c r="B177" s="832" t="s">
        <v>4577</v>
      </c>
      <c r="C177" s="832" t="s">
        <v>3287</v>
      </c>
      <c r="D177" s="832" t="s">
        <v>4602</v>
      </c>
      <c r="E177" s="832" t="s">
        <v>4603</v>
      </c>
      <c r="F177" s="849"/>
      <c r="G177" s="849"/>
      <c r="H177" s="849"/>
      <c r="I177" s="849"/>
      <c r="J177" s="849">
        <v>1</v>
      </c>
      <c r="K177" s="849">
        <v>38</v>
      </c>
      <c r="L177" s="849"/>
      <c r="M177" s="849">
        <v>38</v>
      </c>
      <c r="N177" s="849"/>
      <c r="O177" s="849"/>
      <c r="P177" s="837"/>
      <c r="Q177" s="850"/>
    </row>
    <row r="178" spans="1:17" ht="14.4" customHeight="1" x14ac:dyDescent="0.3">
      <c r="A178" s="831" t="s">
        <v>4576</v>
      </c>
      <c r="B178" s="832" t="s">
        <v>4577</v>
      </c>
      <c r="C178" s="832" t="s">
        <v>3287</v>
      </c>
      <c r="D178" s="832" t="s">
        <v>4604</v>
      </c>
      <c r="E178" s="832" t="s">
        <v>4605</v>
      </c>
      <c r="F178" s="849">
        <v>1</v>
      </c>
      <c r="G178" s="849">
        <v>705</v>
      </c>
      <c r="H178" s="849">
        <v>1</v>
      </c>
      <c r="I178" s="849">
        <v>705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4576</v>
      </c>
      <c r="B179" s="832" t="s">
        <v>4577</v>
      </c>
      <c r="C179" s="832" t="s">
        <v>3287</v>
      </c>
      <c r="D179" s="832" t="s">
        <v>4606</v>
      </c>
      <c r="E179" s="832" t="s">
        <v>4607</v>
      </c>
      <c r="F179" s="849">
        <v>14</v>
      </c>
      <c r="G179" s="849">
        <v>4270</v>
      </c>
      <c r="H179" s="849">
        <v>1</v>
      </c>
      <c r="I179" s="849">
        <v>305</v>
      </c>
      <c r="J179" s="849">
        <v>27</v>
      </c>
      <c r="K179" s="849">
        <v>8235</v>
      </c>
      <c r="L179" s="849">
        <v>1.9285714285714286</v>
      </c>
      <c r="M179" s="849">
        <v>305</v>
      </c>
      <c r="N179" s="849">
        <v>22</v>
      </c>
      <c r="O179" s="849">
        <v>6776</v>
      </c>
      <c r="P179" s="837">
        <v>1.5868852459016394</v>
      </c>
      <c r="Q179" s="850">
        <v>308</v>
      </c>
    </row>
    <row r="180" spans="1:17" ht="14.4" customHeight="1" x14ac:dyDescent="0.3">
      <c r="A180" s="831" t="s">
        <v>4576</v>
      </c>
      <c r="B180" s="832" t="s">
        <v>4577</v>
      </c>
      <c r="C180" s="832" t="s">
        <v>3287</v>
      </c>
      <c r="D180" s="832" t="s">
        <v>4608</v>
      </c>
      <c r="E180" s="832" t="s">
        <v>4609</v>
      </c>
      <c r="F180" s="849">
        <v>11</v>
      </c>
      <c r="G180" s="849">
        <v>5434</v>
      </c>
      <c r="H180" s="849">
        <v>1</v>
      </c>
      <c r="I180" s="849">
        <v>494</v>
      </c>
      <c r="J180" s="849">
        <v>2</v>
      </c>
      <c r="K180" s="849">
        <v>990</v>
      </c>
      <c r="L180" s="849">
        <v>0.18218623481781376</v>
      </c>
      <c r="M180" s="849">
        <v>495</v>
      </c>
      <c r="N180" s="849">
        <v>3</v>
      </c>
      <c r="O180" s="849">
        <v>1497</v>
      </c>
      <c r="P180" s="837">
        <v>0.27548767022451232</v>
      </c>
      <c r="Q180" s="850">
        <v>499</v>
      </c>
    </row>
    <row r="181" spans="1:17" ht="14.4" customHeight="1" x14ac:dyDescent="0.3">
      <c r="A181" s="831" t="s">
        <v>4576</v>
      </c>
      <c r="B181" s="832" t="s">
        <v>4577</v>
      </c>
      <c r="C181" s="832" t="s">
        <v>3287</v>
      </c>
      <c r="D181" s="832" t="s">
        <v>4610</v>
      </c>
      <c r="E181" s="832" t="s">
        <v>4611</v>
      </c>
      <c r="F181" s="849">
        <v>22</v>
      </c>
      <c r="G181" s="849">
        <v>8140</v>
      </c>
      <c r="H181" s="849">
        <v>1</v>
      </c>
      <c r="I181" s="849">
        <v>370</v>
      </c>
      <c r="J181" s="849">
        <v>25</v>
      </c>
      <c r="K181" s="849">
        <v>9275</v>
      </c>
      <c r="L181" s="849">
        <v>1.1394348894348894</v>
      </c>
      <c r="M181" s="849">
        <v>371</v>
      </c>
      <c r="N181" s="849">
        <v>22</v>
      </c>
      <c r="O181" s="849">
        <v>8272</v>
      </c>
      <c r="P181" s="837">
        <v>1.0162162162162163</v>
      </c>
      <c r="Q181" s="850">
        <v>376</v>
      </c>
    </row>
    <row r="182" spans="1:17" ht="14.4" customHeight="1" x14ac:dyDescent="0.3">
      <c r="A182" s="831" t="s">
        <v>4576</v>
      </c>
      <c r="B182" s="832" t="s">
        <v>4577</v>
      </c>
      <c r="C182" s="832" t="s">
        <v>3287</v>
      </c>
      <c r="D182" s="832" t="s">
        <v>4612</v>
      </c>
      <c r="E182" s="832" t="s">
        <v>4613</v>
      </c>
      <c r="F182" s="849"/>
      <c r="G182" s="849"/>
      <c r="H182" s="849"/>
      <c r="I182" s="849"/>
      <c r="J182" s="849">
        <v>1</v>
      </c>
      <c r="K182" s="849">
        <v>126</v>
      </c>
      <c r="L182" s="849"/>
      <c r="M182" s="849">
        <v>126</v>
      </c>
      <c r="N182" s="849"/>
      <c r="O182" s="849"/>
      <c r="P182" s="837"/>
      <c r="Q182" s="850"/>
    </row>
    <row r="183" spans="1:17" ht="14.4" customHeight="1" x14ac:dyDescent="0.3">
      <c r="A183" s="831" t="s">
        <v>4576</v>
      </c>
      <c r="B183" s="832" t="s">
        <v>4577</v>
      </c>
      <c r="C183" s="832" t="s">
        <v>3287</v>
      </c>
      <c r="D183" s="832" t="s">
        <v>4614</v>
      </c>
      <c r="E183" s="832" t="s">
        <v>4615</v>
      </c>
      <c r="F183" s="849">
        <v>1</v>
      </c>
      <c r="G183" s="849">
        <v>495</v>
      </c>
      <c r="H183" s="849">
        <v>1</v>
      </c>
      <c r="I183" s="849">
        <v>495</v>
      </c>
      <c r="J183" s="849">
        <v>1</v>
      </c>
      <c r="K183" s="849">
        <v>496</v>
      </c>
      <c r="L183" s="849">
        <v>1.002020202020202</v>
      </c>
      <c r="M183" s="849">
        <v>496</v>
      </c>
      <c r="N183" s="849"/>
      <c r="O183" s="849"/>
      <c r="P183" s="837"/>
      <c r="Q183" s="850"/>
    </row>
    <row r="184" spans="1:17" ht="14.4" customHeight="1" x14ac:dyDescent="0.3">
      <c r="A184" s="831" t="s">
        <v>4576</v>
      </c>
      <c r="B184" s="832" t="s">
        <v>4577</v>
      </c>
      <c r="C184" s="832" t="s">
        <v>3287</v>
      </c>
      <c r="D184" s="832" t="s">
        <v>4616</v>
      </c>
      <c r="E184" s="832" t="s">
        <v>4617</v>
      </c>
      <c r="F184" s="849">
        <v>2</v>
      </c>
      <c r="G184" s="849">
        <v>912</v>
      </c>
      <c r="H184" s="849">
        <v>1</v>
      </c>
      <c r="I184" s="849">
        <v>456</v>
      </c>
      <c r="J184" s="849">
        <v>2</v>
      </c>
      <c r="K184" s="849">
        <v>916</v>
      </c>
      <c r="L184" s="849">
        <v>1.0043859649122806</v>
      </c>
      <c r="M184" s="849">
        <v>458</v>
      </c>
      <c r="N184" s="849">
        <v>2</v>
      </c>
      <c r="O184" s="849">
        <v>926</v>
      </c>
      <c r="P184" s="837">
        <v>1.0153508771929824</v>
      </c>
      <c r="Q184" s="850">
        <v>463</v>
      </c>
    </row>
    <row r="185" spans="1:17" ht="14.4" customHeight="1" x14ac:dyDescent="0.3">
      <c r="A185" s="831" t="s">
        <v>4576</v>
      </c>
      <c r="B185" s="832" t="s">
        <v>4577</v>
      </c>
      <c r="C185" s="832" t="s">
        <v>3287</v>
      </c>
      <c r="D185" s="832" t="s">
        <v>4618</v>
      </c>
      <c r="E185" s="832" t="s">
        <v>4619</v>
      </c>
      <c r="F185" s="849">
        <v>11</v>
      </c>
      <c r="G185" s="849">
        <v>638</v>
      </c>
      <c r="H185" s="849">
        <v>1</v>
      </c>
      <c r="I185" s="849">
        <v>58</v>
      </c>
      <c r="J185" s="849">
        <v>17</v>
      </c>
      <c r="K185" s="849">
        <v>986</v>
      </c>
      <c r="L185" s="849">
        <v>1.5454545454545454</v>
      </c>
      <c r="M185" s="849">
        <v>58</v>
      </c>
      <c r="N185" s="849">
        <v>6</v>
      </c>
      <c r="O185" s="849">
        <v>354</v>
      </c>
      <c r="P185" s="837">
        <v>0.55485893416927901</v>
      </c>
      <c r="Q185" s="850">
        <v>59</v>
      </c>
    </row>
    <row r="186" spans="1:17" ht="14.4" customHeight="1" x14ac:dyDescent="0.3">
      <c r="A186" s="831" t="s">
        <v>4576</v>
      </c>
      <c r="B186" s="832" t="s">
        <v>4577</v>
      </c>
      <c r="C186" s="832" t="s">
        <v>3287</v>
      </c>
      <c r="D186" s="832" t="s">
        <v>4620</v>
      </c>
      <c r="E186" s="832" t="s">
        <v>4621</v>
      </c>
      <c r="F186" s="849">
        <v>130</v>
      </c>
      <c r="G186" s="849">
        <v>22880</v>
      </c>
      <c r="H186" s="849">
        <v>1</v>
      </c>
      <c r="I186" s="849">
        <v>176</v>
      </c>
      <c r="J186" s="849">
        <v>31</v>
      </c>
      <c r="K186" s="849">
        <v>5456</v>
      </c>
      <c r="L186" s="849">
        <v>0.23846153846153847</v>
      </c>
      <c r="M186" s="849">
        <v>176</v>
      </c>
      <c r="N186" s="849">
        <v>40</v>
      </c>
      <c r="O186" s="849">
        <v>7160</v>
      </c>
      <c r="P186" s="837">
        <v>0.31293706293706292</v>
      </c>
      <c r="Q186" s="850">
        <v>179</v>
      </c>
    </row>
    <row r="187" spans="1:17" ht="14.4" customHeight="1" x14ac:dyDescent="0.3">
      <c r="A187" s="831" t="s">
        <v>4576</v>
      </c>
      <c r="B187" s="832" t="s">
        <v>4577</v>
      </c>
      <c r="C187" s="832" t="s">
        <v>3287</v>
      </c>
      <c r="D187" s="832" t="s">
        <v>4622</v>
      </c>
      <c r="E187" s="832" t="s">
        <v>4623</v>
      </c>
      <c r="F187" s="849">
        <v>2</v>
      </c>
      <c r="G187" s="849">
        <v>170</v>
      </c>
      <c r="H187" s="849">
        <v>1</v>
      </c>
      <c r="I187" s="849">
        <v>85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4576</v>
      </c>
      <c r="B188" s="832" t="s">
        <v>4577</v>
      </c>
      <c r="C188" s="832" t="s">
        <v>3287</v>
      </c>
      <c r="D188" s="832" t="s">
        <v>4624</v>
      </c>
      <c r="E188" s="832" t="s">
        <v>4625</v>
      </c>
      <c r="F188" s="849">
        <v>3</v>
      </c>
      <c r="G188" s="849">
        <v>510</v>
      </c>
      <c r="H188" s="849">
        <v>1</v>
      </c>
      <c r="I188" s="849">
        <v>170</v>
      </c>
      <c r="J188" s="849">
        <v>9</v>
      </c>
      <c r="K188" s="849">
        <v>1530</v>
      </c>
      <c r="L188" s="849">
        <v>3</v>
      </c>
      <c r="M188" s="849">
        <v>170</v>
      </c>
      <c r="N188" s="849">
        <v>5</v>
      </c>
      <c r="O188" s="849">
        <v>860</v>
      </c>
      <c r="P188" s="837">
        <v>1.6862745098039216</v>
      </c>
      <c r="Q188" s="850">
        <v>172</v>
      </c>
    </row>
    <row r="189" spans="1:17" ht="14.4" customHeight="1" x14ac:dyDescent="0.3">
      <c r="A189" s="831" t="s">
        <v>4576</v>
      </c>
      <c r="B189" s="832" t="s">
        <v>4577</v>
      </c>
      <c r="C189" s="832" t="s">
        <v>3287</v>
      </c>
      <c r="D189" s="832" t="s">
        <v>4626</v>
      </c>
      <c r="E189" s="832" t="s">
        <v>4627</v>
      </c>
      <c r="F189" s="849">
        <v>1</v>
      </c>
      <c r="G189" s="849">
        <v>264</v>
      </c>
      <c r="H189" s="849">
        <v>1</v>
      </c>
      <c r="I189" s="849">
        <v>264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4576</v>
      </c>
      <c r="B190" s="832" t="s">
        <v>4577</v>
      </c>
      <c r="C190" s="832" t="s">
        <v>3287</v>
      </c>
      <c r="D190" s="832" t="s">
        <v>4628</v>
      </c>
      <c r="E190" s="832" t="s">
        <v>4629</v>
      </c>
      <c r="F190" s="849">
        <v>1</v>
      </c>
      <c r="G190" s="849">
        <v>2131</v>
      </c>
      <c r="H190" s="849">
        <v>1</v>
      </c>
      <c r="I190" s="849">
        <v>2131</v>
      </c>
      <c r="J190" s="849">
        <v>8</v>
      </c>
      <c r="K190" s="849">
        <v>17072</v>
      </c>
      <c r="L190" s="849">
        <v>8.0112623181604885</v>
      </c>
      <c r="M190" s="849">
        <v>2134</v>
      </c>
      <c r="N190" s="849">
        <v>32</v>
      </c>
      <c r="O190" s="849">
        <v>68672</v>
      </c>
      <c r="P190" s="837">
        <v>32.225246363209763</v>
      </c>
      <c r="Q190" s="850">
        <v>2146</v>
      </c>
    </row>
    <row r="191" spans="1:17" ht="14.4" customHeight="1" x14ac:dyDescent="0.3">
      <c r="A191" s="831" t="s">
        <v>4576</v>
      </c>
      <c r="B191" s="832" t="s">
        <v>4577</v>
      </c>
      <c r="C191" s="832" t="s">
        <v>3287</v>
      </c>
      <c r="D191" s="832" t="s">
        <v>4630</v>
      </c>
      <c r="E191" s="832" t="s">
        <v>4631</v>
      </c>
      <c r="F191" s="849">
        <v>4</v>
      </c>
      <c r="G191" s="849">
        <v>968</v>
      </c>
      <c r="H191" s="849">
        <v>1</v>
      </c>
      <c r="I191" s="849">
        <v>242</v>
      </c>
      <c r="J191" s="849">
        <v>1</v>
      </c>
      <c r="K191" s="849">
        <v>243</v>
      </c>
      <c r="L191" s="849">
        <v>0.25103305785123969</v>
      </c>
      <c r="M191" s="849">
        <v>243</v>
      </c>
      <c r="N191" s="849"/>
      <c r="O191" s="849"/>
      <c r="P191" s="837"/>
      <c r="Q191" s="850"/>
    </row>
    <row r="192" spans="1:17" ht="14.4" customHeight="1" x14ac:dyDescent="0.3">
      <c r="A192" s="831" t="s">
        <v>4576</v>
      </c>
      <c r="B192" s="832" t="s">
        <v>4577</v>
      </c>
      <c r="C192" s="832" t="s">
        <v>3287</v>
      </c>
      <c r="D192" s="832" t="s">
        <v>4632</v>
      </c>
      <c r="E192" s="832" t="s">
        <v>4633</v>
      </c>
      <c r="F192" s="849">
        <v>2</v>
      </c>
      <c r="G192" s="849">
        <v>10440</v>
      </c>
      <c r="H192" s="849">
        <v>1</v>
      </c>
      <c r="I192" s="849">
        <v>5220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4576</v>
      </c>
      <c r="B193" s="832" t="s">
        <v>4577</v>
      </c>
      <c r="C193" s="832" t="s">
        <v>3287</v>
      </c>
      <c r="D193" s="832" t="s">
        <v>4634</v>
      </c>
      <c r="E193" s="832" t="s">
        <v>4635</v>
      </c>
      <c r="F193" s="849"/>
      <c r="G193" s="849"/>
      <c r="H193" s="849"/>
      <c r="I193" s="849"/>
      <c r="J193" s="849">
        <v>0</v>
      </c>
      <c r="K193" s="849">
        <v>0</v>
      </c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4576</v>
      </c>
      <c r="B194" s="832" t="s">
        <v>4577</v>
      </c>
      <c r="C194" s="832" t="s">
        <v>3287</v>
      </c>
      <c r="D194" s="832" t="s">
        <v>4636</v>
      </c>
      <c r="E194" s="832" t="s">
        <v>4637</v>
      </c>
      <c r="F194" s="849"/>
      <c r="G194" s="849"/>
      <c r="H194" s="849"/>
      <c r="I194" s="849"/>
      <c r="J194" s="849">
        <v>0</v>
      </c>
      <c r="K194" s="849">
        <v>0</v>
      </c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4638</v>
      </c>
      <c r="B195" s="832" t="s">
        <v>4639</v>
      </c>
      <c r="C195" s="832" t="s">
        <v>3287</v>
      </c>
      <c r="D195" s="832" t="s">
        <v>4640</v>
      </c>
      <c r="E195" s="832" t="s">
        <v>4641</v>
      </c>
      <c r="F195" s="849">
        <v>548</v>
      </c>
      <c r="G195" s="849">
        <v>94804</v>
      </c>
      <c r="H195" s="849">
        <v>1</v>
      </c>
      <c r="I195" s="849">
        <v>173</v>
      </c>
      <c r="J195" s="849">
        <v>549</v>
      </c>
      <c r="K195" s="849">
        <v>95526</v>
      </c>
      <c r="L195" s="849">
        <v>1.0076157124171976</v>
      </c>
      <c r="M195" s="849">
        <v>174</v>
      </c>
      <c r="N195" s="849">
        <v>602</v>
      </c>
      <c r="O195" s="849">
        <v>105350</v>
      </c>
      <c r="P195" s="837">
        <v>1.1112400320661575</v>
      </c>
      <c r="Q195" s="850">
        <v>175</v>
      </c>
    </row>
    <row r="196" spans="1:17" ht="14.4" customHeight="1" x14ac:dyDescent="0.3">
      <c r="A196" s="831" t="s">
        <v>4638</v>
      </c>
      <c r="B196" s="832" t="s">
        <v>4639</v>
      </c>
      <c r="C196" s="832" t="s">
        <v>3287</v>
      </c>
      <c r="D196" s="832" t="s">
        <v>4642</v>
      </c>
      <c r="E196" s="832" t="s">
        <v>4643</v>
      </c>
      <c r="F196" s="849">
        <v>17</v>
      </c>
      <c r="G196" s="849">
        <v>782</v>
      </c>
      <c r="H196" s="849">
        <v>1</v>
      </c>
      <c r="I196" s="849">
        <v>46</v>
      </c>
      <c r="J196" s="849">
        <v>6</v>
      </c>
      <c r="K196" s="849">
        <v>276</v>
      </c>
      <c r="L196" s="849">
        <v>0.35294117647058826</v>
      </c>
      <c r="M196" s="849">
        <v>46</v>
      </c>
      <c r="N196" s="849">
        <v>25</v>
      </c>
      <c r="O196" s="849">
        <v>1175</v>
      </c>
      <c r="P196" s="837">
        <v>1.5025575447570332</v>
      </c>
      <c r="Q196" s="850">
        <v>47</v>
      </c>
    </row>
    <row r="197" spans="1:17" ht="14.4" customHeight="1" x14ac:dyDescent="0.3">
      <c r="A197" s="831" t="s">
        <v>4638</v>
      </c>
      <c r="B197" s="832" t="s">
        <v>4639</v>
      </c>
      <c r="C197" s="832" t="s">
        <v>3287</v>
      </c>
      <c r="D197" s="832" t="s">
        <v>4558</v>
      </c>
      <c r="E197" s="832" t="s">
        <v>4559</v>
      </c>
      <c r="F197" s="849">
        <v>2</v>
      </c>
      <c r="G197" s="849">
        <v>694</v>
      </c>
      <c r="H197" s="849">
        <v>1</v>
      </c>
      <c r="I197" s="849">
        <v>347</v>
      </c>
      <c r="J197" s="849">
        <v>10</v>
      </c>
      <c r="K197" s="849">
        <v>3470</v>
      </c>
      <c r="L197" s="849">
        <v>5</v>
      </c>
      <c r="M197" s="849">
        <v>347</v>
      </c>
      <c r="N197" s="849">
        <v>5</v>
      </c>
      <c r="O197" s="849">
        <v>1740</v>
      </c>
      <c r="P197" s="837">
        <v>2.5072046109510087</v>
      </c>
      <c r="Q197" s="850">
        <v>348</v>
      </c>
    </row>
    <row r="198" spans="1:17" ht="14.4" customHeight="1" x14ac:dyDescent="0.3">
      <c r="A198" s="831" t="s">
        <v>4638</v>
      </c>
      <c r="B198" s="832" t="s">
        <v>4639</v>
      </c>
      <c r="C198" s="832" t="s">
        <v>3287</v>
      </c>
      <c r="D198" s="832" t="s">
        <v>4644</v>
      </c>
      <c r="E198" s="832" t="s">
        <v>4645</v>
      </c>
      <c r="F198" s="849">
        <v>8</v>
      </c>
      <c r="G198" s="849">
        <v>408</v>
      </c>
      <c r="H198" s="849">
        <v>1</v>
      </c>
      <c r="I198" s="849">
        <v>51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4638</v>
      </c>
      <c r="B199" s="832" t="s">
        <v>4639</v>
      </c>
      <c r="C199" s="832" t="s">
        <v>3287</v>
      </c>
      <c r="D199" s="832" t="s">
        <v>4646</v>
      </c>
      <c r="E199" s="832" t="s">
        <v>4647</v>
      </c>
      <c r="F199" s="849">
        <v>24</v>
      </c>
      <c r="G199" s="849">
        <v>9048</v>
      </c>
      <c r="H199" s="849">
        <v>1</v>
      </c>
      <c r="I199" s="849">
        <v>377</v>
      </c>
      <c r="J199" s="849">
        <v>9</v>
      </c>
      <c r="K199" s="849">
        <v>3393</v>
      </c>
      <c r="L199" s="849">
        <v>0.375</v>
      </c>
      <c r="M199" s="849">
        <v>377</v>
      </c>
      <c r="N199" s="849">
        <v>38</v>
      </c>
      <c r="O199" s="849">
        <v>14364</v>
      </c>
      <c r="P199" s="837">
        <v>1.5875331564986737</v>
      </c>
      <c r="Q199" s="850">
        <v>378</v>
      </c>
    </row>
    <row r="200" spans="1:17" ht="14.4" customHeight="1" x14ac:dyDescent="0.3">
      <c r="A200" s="831" t="s">
        <v>4638</v>
      </c>
      <c r="B200" s="832" t="s">
        <v>4639</v>
      </c>
      <c r="C200" s="832" t="s">
        <v>3287</v>
      </c>
      <c r="D200" s="832" t="s">
        <v>4648</v>
      </c>
      <c r="E200" s="832" t="s">
        <v>4649</v>
      </c>
      <c r="F200" s="849"/>
      <c r="G200" s="849"/>
      <c r="H200" s="849"/>
      <c r="I200" s="849"/>
      <c r="J200" s="849">
        <v>1</v>
      </c>
      <c r="K200" s="849">
        <v>34</v>
      </c>
      <c r="L200" s="849"/>
      <c r="M200" s="849">
        <v>34</v>
      </c>
      <c r="N200" s="849"/>
      <c r="O200" s="849"/>
      <c r="P200" s="837"/>
      <c r="Q200" s="850"/>
    </row>
    <row r="201" spans="1:17" ht="14.4" customHeight="1" x14ac:dyDescent="0.3">
      <c r="A201" s="831" t="s">
        <v>4638</v>
      </c>
      <c r="B201" s="832" t="s">
        <v>4639</v>
      </c>
      <c r="C201" s="832" t="s">
        <v>3287</v>
      </c>
      <c r="D201" s="832" t="s">
        <v>4650</v>
      </c>
      <c r="E201" s="832" t="s">
        <v>4651</v>
      </c>
      <c r="F201" s="849">
        <v>3</v>
      </c>
      <c r="G201" s="849">
        <v>1572</v>
      </c>
      <c r="H201" s="849">
        <v>1</v>
      </c>
      <c r="I201" s="849">
        <v>524</v>
      </c>
      <c r="J201" s="849">
        <v>3</v>
      </c>
      <c r="K201" s="849">
        <v>1572</v>
      </c>
      <c r="L201" s="849">
        <v>1</v>
      </c>
      <c r="M201" s="849">
        <v>524</v>
      </c>
      <c r="N201" s="849"/>
      <c r="O201" s="849"/>
      <c r="P201" s="837"/>
      <c r="Q201" s="850"/>
    </row>
    <row r="202" spans="1:17" ht="14.4" customHeight="1" x14ac:dyDescent="0.3">
      <c r="A202" s="831" t="s">
        <v>4638</v>
      </c>
      <c r="B202" s="832" t="s">
        <v>4639</v>
      </c>
      <c r="C202" s="832" t="s">
        <v>3287</v>
      </c>
      <c r="D202" s="832" t="s">
        <v>4652</v>
      </c>
      <c r="E202" s="832" t="s">
        <v>4653</v>
      </c>
      <c r="F202" s="849">
        <v>13</v>
      </c>
      <c r="G202" s="849">
        <v>741</v>
      </c>
      <c r="H202" s="849">
        <v>1</v>
      </c>
      <c r="I202" s="849">
        <v>57</v>
      </c>
      <c r="J202" s="849"/>
      <c r="K202" s="849"/>
      <c r="L202" s="849"/>
      <c r="M202" s="849"/>
      <c r="N202" s="849">
        <v>4</v>
      </c>
      <c r="O202" s="849">
        <v>232</v>
      </c>
      <c r="P202" s="837">
        <v>0.31309041835357626</v>
      </c>
      <c r="Q202" s="850">
        <v>58</v>
      </c>
    </row>
    <row r="203" spans="1:17" ht="14.4" customHeight="1" x14ac:dyDescent="0.3">
      <c r="A203" s="831" t="s">
        <v>4638</v>
      </c>
      <c r="B203" s="832" t="s">
        <v>4639</v>
      </c>
      <c r="C203" s="832" t="s">
        <v>3287</v>
      </c>
      <c r="D203" s="832" t="s">
        <v>4654</v>
      </c>
      <c r="E203" s="832" t="s">
        <v>4655</v>
      </c>
      <c r="F203" s="849">
        <v>19</v>
      </c>
      <c r="G203" s="849">
        <v>4256</v>
      </c>
      <c r="H203" s="849">
        <v>1</v>
      </c>
      <c r="I203" s="849">
        <v>224</v>
      </c>
      <c r="J203" s="849">
        <v>18</v>
      </c>
      <c r="K203" s="849">
        <v>4050</v>
      </c>
      <c r="L203" s="849">
        <v>0.95159774436090228</v>
      </c>
      <c r="M203" s="849">
        <v>225</v>
      </c>
      <c r="N203" s="849">
        <v>9</v>
      </c>
      <c r="O203" s="849">
        <v>2034</v>
      </c>
      <c r="P203" s="837">
        <v>0.47791353383458646</v>
      </c>
      <c r="Q203" s="850">
        <v>226</v>
      </c>
    </row>
    <row r="204" spans="1:17" ht="14.4" customHeight="1" x14ac:dyDescent="0.3">
      <c r="A204" s="831" t="s">
        <v>4638</v>
      </c>
      <c r="B204" s="832" t="s">
        <v>4639</v>
      </c>
      <c r="C204" s="832" t="s">
        <v>3287</v>
      </c>
      <c r="D204" s="832" t="s">
        <v>4656</v>
      </c>
      <c r="E204" s="832" t="s">
        <v>4657</v>
      </c>
      <c r="F204" s="849">
        <v>19</v>
      </c>
      <c r="G204" s="849">
        <v>10507</v>
      </c>
      <c r="H204" s="849">
        <v>1</v>
      </c>
      <c r="I204" s="849">
        <v>553</v>
      </c>
      <c r="J204" s="849">
        <v>17</v>
      </c>
      <c r="K204" s="849">
        <v>9418</v>
      </c>
      <c r="L204" s="849">
        <v>0.89635481107832871</v>
      </c>
      <c r="M204" s="849">
        <v>554</v>
      </c>
      <c r="N204" s="849">
        <v>4</v>
      </c>
      <c r="O204" s="849">
        <v>2220</v>
      </c>
      <c r="P204" s="837">
        <v>0.21128771295326926</v>
      </c>
      <c r="Q204" s="850">
        <v>555</v>
      </c>
    </row>
    <row r="205" spans="1:17" ht="14.4" customHeight="1" x14ac:dyDescent="0.3">
      <c r="A205" s="831" t="s">
        <v>4638</v>
      </c>
      <c r="B205" s="832" t="s">
        <v>4639</v>
      </c>
      <c r="C205" s="832" t="s">
        <v>3287</v>
      </c>
      <c r="D205" s="832" t="s">
        <v>4658</v>
      </c>
      <c r="E205" s="832" t="s">
        <v>4659</v>
      </c>
      <c r="F205" s="849">
        <v>1</v>
      </c>
      <c r="G205" s="849">
        <v>65</v>
      </c>
      <c r="H205" s="849">
        <v>1</v>
      </c>
      <c r="I205" s="849">
        <v>65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4638</v>
      </c>
      <c r="B206" s="832" t="s">
        <v>4639</v>
      </c>
      <c r="C206" s="832" t="s">
        <v>3287</v>
      </c>
      <c r="D206" s="832" t="s">
        <v>4660</v>
      </c>
      <c r="E206" s="832" t="s">
        <v>4661</v>
      </c>
      <c r="F206" s="849">
        <v>65</v>
      </c>
      <c r="G206" s="849">
        <v>8840</v>
      </c>
      <c r="H206" s="849">
        <v>1</v>
      </c>
      <c r="I206" s="849">
        <v>136</v>
      </c>
      <c r="J206" s="849">
        <v>47</v>
      </c>
      <c r="K206" s="849">
        <v>6439</v>
      </c>
      <c r="L206" s="849">
        <v>0.72839366515837101</v>
      </c>
      <c r="M206" s="849">
        <v>137</v>
      </c>
      <c r="N206" s="849">
        <v>53</v>
      </c>
      <c r="O206" s="849">
        <v>7314</v>
      </c>
      <c r="P206" s="837">
        <v>0.82737556561085968</v>
      </c>
      <c r="Q206" s="850">
        <v>138</v>
      </c>
    </row>
    <row r="207" spans="1:17" ht="14.4" customHeight="1" x14ac:dyDescent="0.3">
      <c r="A207" s="831" t="s">
        <v>4638</v>
      </c>
      <c r="B207" s="832" t="s">
        <v>4639</v>
      </c>
      <c r="C207" s="832" t="s">
        <v>3287</v>
      </c>
      <c r="D207" s="832" t="s">
        <v>4662</v>
      </c>
      <c r="E207" s="832" t="s">
        <v>4663</v>
      </c>
      <c r="F207" s="849">
        <v>38</v>
      </c>
      <c r="G207" s="849">
        <v>3458</v>
      </c>
      <c r="H207" s="849">
        <v>1</v>
      </c>
      <c r="I207" s="849">
        <v>91</v>
      </c>
      <c r="J207" s="849">
        <v>59</v>
      </c>
      <c r="K207" s="849">
        <v>5369</v>
      </c>
      <c r="L207" s="849">
        <v>1.5526315789473684</v>
      </c>
      <c r="M207" s="849">
        <v>91</v>
      </c>
      <c r="N207" s="849">
        <v>46</v>
      </c>
      <c r="O207" s="849">
        <v>4232</v>
      </c>
      <c r="P207" s="837">
        <v>1.2238288027761712</v>
      </c>
      <c r="Q207" s="850">
        <v>92</v>
      </c>
    </row>
    <row r="208" spans="1:17" ht="14.4" customHeight="1" x14ac:dyDescent="0.3">
      <c r="A208" s="831" t="s">
        <v>4638</v>
      </c>
      <c r="B208" s="832" t="s">
        <v>4639</v>
      </c>
      <c r="C208" s="832" t="s">
        <v>3287</v>
      </c>
      <c r="D208" s="832" t="s">
        <v>4664</v>
      </c>
      <c r="E208" s="832" t="s">
        <v>4665</v>
      </c>
      <c r="F208" s="849">
        <v>15</v>
      </c>
      <c r="G208" s="849">
        <v>990</v>
      </c>
      <c r="H208" s="849">
        <v>1</v>
      </c>
      <c r="I208" s="849">
        <v>66</v>
      </c>
      <c r="J208" s="849"/>
      <c r="K208" s="849"/>
      <c r="L208" s="849"/>
      <c r="M208" s="849"/>
      <c r="N208" s="849">
        <v>1</v>
      </c>
      <c r="O208" s="849">
        <v>67</v>
      </c>
      <c r="P208" s="837">
        <v>6.7676767676767682E-2</v>
      </c>
      <c r="Q208" s="850">
        <v>67</v>
      </c>
    </row>
    <row r="209" spans="1:17" ht="14.4" customHeight="1" x14ac:dyDescent="0.3">
      <c r="A209" s="831" t="s">
        <v>4638</v>
      </c>
      <c r="B209" s="832" t="s">
        <v>4639</v>
      </c>
      <c r="C209" s="832" t="s">
        <v>3287</v>
      </c>
      <c r="D209" s="832" t="s">
        <v>4567</v>
      </c>
      <c r="E209" s="832" t="s">
        <v>4568</v>
      </c>
      <c r="F209" s="849">
        <v>18</v>
      </c>
      <c r="G209" s="849">
        <v>5904</v>
      </c>
      <c r="H209" s="849">
        <v>1</v>
      </c>
      <c r="I209" s="849">
        <v>328</v>
      </c>
      <c r="J209" s="849">
        <v>3</v>
      </c>
      <c r="K209" s="849">
        <v>984</v>
      </c>
      <c r="L209" s="849">
        <v>0.16666666666666666</v>
      </c>
      <c r="M209" s="849">
        <v>328</v>
      </c>
      <c r="N209" s="849">
        <v>4</v>
      </c>
      <c r="O209" s="849">
        <v>1316</v>
      </c>
      <c r="P209" s="837">
        <v>0.22289972899728996</v>
      </c>
      <c r="Q209" s="850">
        <v>329</v>
      </c>
    </row>
    <row r="210" spans="1:17" ht="14.4" customHeight="1" x14ac:dyDescent="0.3">
      <c r="A210" s="831" t="s">
        <v>4638</v>
      </c>
      <c r="B210" s="832" t="s">
        <v>4639</v>
      </c>
      <c r="C210" s="832" t="s">
        <v>3287</v>
      </c>
      <c r="D210" s="832" t="s">
        <v>4666</v>
      </c>
      <c r="E210" s="832" t="s">
        <v>4667</v>
      </c>
      <c r="F210" s="849">
        <v>15</v>
      </c>
      <c r="G210" s="849">
        <v>765</v>
      </c>
      <c r="H210" s="849">
        <v>1</v>
      </c>
      <c r="I210" s="849">
        <v>51</v>
      </c>
      <c r="J210" s="849">
        <v>10</v>
      </c>
      <c r="K210" s="849">
        <v>510</v>
      </c>
      <c r="L210" s="849">
        <v>0.66666666666666663</v>
      </c>
      <c r="M210" s="849">
        <v>51</v>
      </c>
      <c r="N210" s="849">
        <v>14</v>
      </c>
      <c r="O210" s="849">
        <v>728</v>
      </c>
      <c r="P210" s="837">
        <v>0.95163398692810452</v>
      </c>
      <c r="Q210" s="850">
        <v>52</v>
      </c>
    </row>
    <row r="211" spans="1:17" ht="14.4" customHeight="1" x14ac:dyDescent="0.3">
      <c r="A211" s="831" t="s">
        <v>4638</v>
      </c>
      <c r="B211" s="832" t="s">
        <v>4639</v>
      </c>
      <c r="C211" s="832" t="s">
        <v>3287</v>
      </c>
      <c r="D211" s="832" t="s">
        <v>4668</v>
      </c>
      <c r="E211" s="832" t="s">
        <v>4669</v>
      </c>
      <c r="F211" s="849">
        <v>1</v>
      </c>
      <c r="G211" s="849">
        <v>207</v>
      </c>
      <c r="H211" s="849">
        <v>1</v>
      </c>
      <c r="I211" s="849">
        <v>207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4638</v>
      </c>
      <c r="B212" s="832" t="s">
        <v>4639</v>
      </c>
      <c r="C212" s="832" t="s">
        <v>3287</v>
      </c>
      <c r="D212" s="832" t="s">
        <v>4670</v>
      </c>
      <c r="E212" s="832" t="s">
        <v>4671</v>
      </c>
      <c r="F212" s="849">
        <v>1</v>
      </c>
      <c r="G212" s="849">
        <v>763</v>
      </c>
      <c r="H212" s="849">
        <v>1</v>
      </c>
      <c r="I212" s="849">
        <v>763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4638</v>
      </c>
      <c r="B213" s="832" t="s">
        <v>4639</v>
      </c>
      <c r="C213" s="832" t="s">
        <v>3287</v>
      </c>
      <c r="D213" s="832" t="s">
        <v>4672</v>
      </c>
      <c r="E213" s="832" t="s">
        <v>4673</v>
      </c>
      <c r="F213" s="849">
        <v>1</v>
      </c>
      <c r="G213" s="849">
        <v>612</v>
      </c>
      <c r="H213" s="849">
        <v>1</v>
      </c>
      <c r="I213" s="849">
        <v>612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4638</v>
      </c>
      <c r="B214" s="832" t="s">
        <v>4639</v>
      </c>
      <c r="C214" s="832" t="s">
        <v>3287</v>
      </c>
      <c r="D214" s="832" t="s">
        <v>4674</v>
      </c>
      <c r="E214" s="832" t="s">
        <v>4675</v>
      </c>
      <c r="F214" s="849">
        <v>116</v>
      </c>
      <c r="G214" s="849">
        <v>5800</v>
      </c>
      <c r="H214" s="849">
        <v>1</v>
      </c>
      <c r="I214" s="849">
        <v>50</v>
      </c>
      <c r="J214" s="849">
        <v>136</v>
      </c>
      <c r="K214" s="849">
        <v>6800</v>
      </c>
      <c r="L214" s="849">
        <v>1.1724137931034482</v>
      </c>
      <c r="M214" s="849">
        <v>50</v>
      </c>
      <c r="N214" s="849">
        <v>168</v>
      </c>
      <c r="O214" s="849">
        <v>8736</v>
      </c>
      <c r="P214" s="837">
        <v>1.5062068965517241</v>
      </c>
      <c r="Q214" s="850">
        <v>52</v>
      </c>
    </row>
    <row r="215" spans="1:17" ht="14.4" customHeight="1" x14ac:dyDescent="0.3">
      <c r="A215" s="831" t="s">
        <v>4638</v>
      </c>
      <c r="B215" s="832" t="s">
        <v>4639</v>
      </c>
      <c r="C215" s="832" t="s">
        <v>3287</v>
      </c>
      <c r="D215" s="832" t="s">
        <v>4676</v>
      </c>
      <c r="E215" s="832" t="s">
        <v>4677</v>
      </c>
      <c r="F215" s="849">
        <v>6</v>
      </c>
      <c r="G215" s="849">
        <v>8958</v>
      </c>
      <c r="H215" s="849">
        <v>1</v>
      </c>
      <c r="I215" s="849">
        <v>1493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4638</v>
      </c>
      <c r="B216" s="832" t="s">
        <v>4639</v>
      </c>
      <c r="C216" s="832" t="s">
        <v>3287</v>
      </c>
      <c r="D216" s="832" t="s">
        <v>4678</v>
      </c>
      <c r="E216" s="832" t="s">
        <v>4679</v>
      </c>
      <c r="F216" s="849">
        <v>2</v>
      </c>
      <c r="G216" s="849">
        <v>654</v>
      </c>
      <c r="H216" s="849">
        <v>1</v>
      </c>
      <c r="I216" s="849">
        <v>327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4638</v>
      </c>
      <c r="B217" s="832" t="s">
        <v>4639</v>
      </c>
      <c r="C217" s="832" t="s">
        <v>3287</v>
      </c>
      <c r="D217" s="832" t="s">
        <v>4680</v>
      </c>
      <c r="E217" s="832" t="s">
        <v>4681</v>
      </c>
      <c r="F217" s="849">
        <v>1</v>
      </c>
      <c r="G217" s="849">
        <v>887</v>
      </c>
      <c r="H217" s="849">
        <v>1</v>
      </c>
      <c r="I217" s="849">
        <v>887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4638</v>
      </c>
      <c r="B218" s="832" t="s">
        <v>4639</v>
      </c>
      <c r="C218" s="832" t="s">
        <v>3287</v>
      </c>
      <c r="D218" s="832" t="s">
        <v>4682</v>
      </c>
      <c r="E218" s="832" t="s">
        <v>4683</v>
      </c>
      <c r="F218" s="849"/>
      <c r="G218" s="849"/>
      <c r="H218" s="849"/>
      <c r="I218" s="849"/>
      <c r="J218" s="849">
        <v>35</v>
      </c>
      <c r="K218" s="849">
        <v>9135</v>
      </c>
      <c r="L218" s="849"/>
      <c r="M218" s="849">
        <v>261</v>
      </c>
      <c r="N218" s="849">
        <v>56</v>
      </c>
      <c r="O218" s="849">
        <v>14672</v>
      </c>
      <c r="P218" s="837"/>
      <c r="Q218" s="850">
        <v>262</v>
      </c>
    </row>
    <row r="219" spans="1:17" ht="14.4" customHeight="1" x14ac:dyDescent="0.3">
      <c r="A219" s="831" t="s">
        <v>4638</v>
      </c>
      <c r="B219" s="832" t="s">
        <v>4639</v>
      </c>
      <c r="C219" s="832" t="s">
        <v>3287</v>
      </c>
      <c r="D219" s="832" t="s">
        <v>4684</v>
      </c>
      <c r="E219" s="832" t="s">
        <v>4685</v>
      </c>
      <c r="F219" s="849"/>
      <c r="G219" s="849"/>
      <c r="H219" s="849"/>
      <c r="I219" s="849"/>
      <c r="J219" s="849">
        <v>2</v>
      </c>
      <c r="K219" s="849">
        <v>330</v>
      </c>
      <c r="L219" s="849"/>
      <c r="M219" s="849">
        <v>165</v>
      </c>
      <c r="N219" s="849">
        <v>12</v>
      </c>
      <c r="O219" s="849">
        <v>1992</v>
      </c>
      <c r="P219" s="837"/>
      <c r="Q219" s="850">
        <v>166</v>
      </c>
    </row>
    <row r="220" spans="1:17" ht="14.4" customHeight="1" x14ac:dyDescent="0.3">
      <c r="A220" s="831" t="s">
        <v>4638</v>
      </c>
      <c r="B220" s="832" t="s">
        <v>4639</v>
      </c>
      <c r="C220" s="832" t="s">
        <v>3287</v>
      </c>
      <c r="D220" s="832" t="s">
        <v>4686</v>
      </c>
      <c r="E220" s="832" t="s">
        <v>4687</v>
      </c>
      <c r="F220" s="849"/>
      <c r="G220" s="849"/>
      <c r="H220" s="849"/>
      <c r="I220" s="849"/>
      <c r="J220" s="849">
        <v>5</v>
      </c>
      <c r="K220" s="849">
        <v>760</v>
      </c>
      <c r="L220" s="849"/>
      <c r="M220" s="849">
        <v>152</v>
      </c>
      <c r="N220" s="849">
        <v>24</v>
      </c>
      <c r="O220" s="849">
        <v>3648</v>
      </c>
      <c r="P220" s="837"/>
      <c r="Q220" s="850">
        <v>152</v>
      </c>
    </row>
    <row r="221" spans="1:17" ht="14.4" customHeight="1" x14ac:dyDescent="0.3">
      <c r="A221" s="831" t="s">
        <v>4688</v>
      </c>
      <c r="B221" s="832" t="s">
        <v>4469</v>
      </c>
      <c r="C221" s="832" t="s">
        <v>3287</v>
      </c>
      <c r="D221" s="832" t="s">
        <v>4689</v>
      </c>
      <c r="E221" s="832" t="s">
        <v>4690</v>
      </c>
      <c r="F221" s="849">
        <v>1</v>
      </c>
      <c r="G221" s="849">
        <v>1483</v>
      </c>
      <c r="H221" s="849">
        <v>1</v>
      </c>
      <c r="I221" s="849">
        <v>1483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4688</v>
      </c>
      <c r="B222" s="832" t="s">
        <v>4469</v>
      </c>
      <c r="C222" s="832" t="s">
        <v>3287</v>
      </c>
      <c r="D222" s="832" t="s">
        <v>4691</v>
      </c>
      <c r="E222" s="832" t="s">
        <v>4692</v>
      </c>
      <c r="F222" s="849"/>
      <c r="G222" s="849"/>
      <c r="H222" s="849"/>
      <c r="I222" s="849"/>
      <c r="J222" s="849"/>
      <c r="K222" s="849"/>
      <c r="L222" s="849"/>
      <c r="M222" s="849"/>
      <c r="N222" s="849">
        <v>12</v>
      </c>
      <c r="O222" s="849">
        <v>7932</v>
      </c>
      <c r="P222" s="837"/>
      <c r="Q222" s="850">
        <v>661</v>
      </c>
    </row>
    <row r="223" spans="1:17" ht="14.4" customHeight="1" x14ac:dyDescent="0.3">
      <c r="A223" s="831" t="s">
        <v>4688</v>
      </c>
      <c r="B223" s="832" t="s">
        <v>4469</v>
      </c>
      <c r="C223" s="832" t="s">
        <v>3287</v>
      </c>
      <c r="D223" s="832" t="s">
        <v>4693</v>
      </c>
      <c r="E223" s="832" t="s">
        <v>4694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168</v>
      </c>
      <c r="P223" s="837"/>
      <c r="Q223" s="850">
        <v>168</v>
      </c>
    </row>
    <row r="224" spans="1:17" ht="14.4" customHeight="1" x14ac:dyDescent="0.3">
      <c r="A224" s="831" t="s">
        <v>4688</v>
      </c>
      <c r="B224" s="832" t="s">
        <v>4469</v>
      </c>
      <c r="C224" s="832" t="s">
        <v>3287</v>
      </c>
      <c r="D224" s="832" t="s">
        <v>4695</v>
      </c>
      <c r="E224" s="832" t="s">
        <v>4696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175</v>
      </c>
      <c r="P224" s="837"/>
      <c r="Q224" s="850">
        <v>175</v>
      </c>
    </row>
    <row r="225" spans="1:17" ht="14.4" customHeight="1" x14ac:dyDescent="0.3">
      <c r="A225" s="831" t="s">
        <v>4688</v>
      </c>
      <c r="B225" s="832" t="s">
        <v>4469</v>
      </c>
      <c r="C225" s="832" t="s">
        <v>3287</v>
      </c>
      <c r="D225" s="832" t="s">
        <v>4697</v>
      </c>
      <c r="E225" s="832" t="s">
        <v>4698</v>
      </c>
      <c r="F225" s="849"/>
      <c r="G225" s="849"/>
      <c r="H225" s="849"/>
      <c r="I225" s="849"/>
      <c r="J225" s="849"/>
      <c r="K225" s="849"/>
      <c r="L225" s="849"/>
      <c r="M225" s="849"/>
      <c r="N225" s="849">
        <v>16</v>
      </c>
      <c r="O225" s="849">
        <v>5648</v>
      </c>
      <c r="P225" s="837"/>
      <c r="Q225" s="850">
        <v>353</v>
      </c>
    </row>
    <row r="226" spans="1:17" ht="14.4" customHeight="1" x14ac:dyDescent="0.3">
      <c r="A226" s="831" t="s">
        <v>4688</v>
      </c>
      <c r="B226" s="832" t="s">
        <v>4469</v>
      </c>
      <c r="C226" s="832" t="s">
        <v>3287</v>
      </c>
      <c r="D226" s="832" t="s">
        <v>4699</v>
      </c>
      <c r="E226" s="832" t="s">
        <v>4700</v>
      </c>
      <c r="F226" s="849"/>
      <c r="G226" s="849"/>
      <c r="H226" s="849"/>
      <c r="I226" s="849"/>
      <c r="J226" s="849"/>
      <c r="K226" s="849"/>
      <c r="L226" s="849"/>
      <c r="M226" s="849"/>
      <c r="N226" s="849">
        <v>11</v>
      </c>
      <c r="O226" s="849">
        <v>5665</v>
      </c>
      <c r="P226" s="837"/>
      <c r="Q226" s="850">
        <v>515</v>
      </c>
    </row>
    <row r="227" spans="1:17" ht="14.4" customHeight="1" x14ac:dyDescent="0.3">
      <c r="A227" s="831" t="s">
        <v>4688</v>
      </c>
      <c r="B227" s="832" t="s">
        <v>4469</v>
      </c>
      <c r="C227" s="832" t="s">
        <v>3287</v>
      </c>
      <c r="D227" s="832" t="s">
        <v>4701</v>
      </c>
      <c r="E227" s="832" t="s">
        <v>4702</v>
      </c>
      <c r="F227" s="849"/>
      <c r="G227" s="849"/>
      <c r="H227" s="849"/>
      <c r="I227" s="849"/>
      <c r="J227" s="849"/>
      <c r="K227" s="849"/>
      <c r="L227" s="849"/>
      <c r="M227" s="849"/>
      <c r="N227" s="849">
        <v>11</v>
      </c>
      <c r="O227" s="849">
        <v>4675</v>
      </c>
      <c r="P227" s="837"/>
      <c r="Q227" s="850">
        <v>425</v>
      </c>
    </row>
    <row r="228" spans="1:17" ht="14.4" customHeight="1" x14ac:dyDescent="0.3">
      <c r="A228" s="831" t="s">
        <v>4688</v>
      </c>
      <c r="B228" s="832" t="s">
        <v>4469</v>
      </c>
      <c r="C228" s="832" t="s">
        <v>3287</v>
      </c>
      <c r="D228" s="832" t="s">
        <v>4703</v>
      </c>
      <c r="E228" s="832" t="s">
        <v>4704</v>
      </c>
      <c r="F228" s="849"/>
      <c r="G228" s="849"/>
      <c r="H228" s="849"/>
      <c r="I228" s="849"/>
      <c r="J228" s="849"/>
      <c r="K228" s="849"/>
      <c r="L228" s="849"/>
      <c r="M228" s="849"/>
      <c r="N228" s="849">
        <v>16</v>
      </c>
      <c r="O228" s="849">
        <v>5616</v>
      </c>
      <c r="P228" s="837"/>
      <c r="Q228" s="850">
        <v>351</v>
      </c>
    </row>
    <row r="229" spans="1:17" ht="14.4" customHeight="1" x14ac:dyDescent="0.3">
      <c r="A229" s="831" t="s">
        <v>4688</v>
      </c>
      <c r="B229" s="832" t="s">
        <v>4469</v>
      </c>
      <c r="C229" s="832" t="s">
        <v>3287</v>
      </c>
      <c r="D229" s="832" t="s">
        <v>4705</v>
      </c>
      <c r="E229" s="832" t="s">
        <v>4706</v>
      </c>
      <c r="F229" s="849"/>
      <c r="G229" s="849"/>
      <c r="H229" s="849"/>
      <c r="I229" s="849"/>
      <c r="J229" s="849"/>
      <c r="K229" s="849"/>
      <c r="L229" s="849"/>
      <c r="M229" s="849"/>
      <c r="N229" s="849">
        <v>12</v>
      </c>
      <c r="O229" s="849">
        <v>2676</v>
      </c>
      <c r="P229" s="837"/>
      <c r="Q229" s="850">
        <v>223</v>
      </c>
    </row>
    <row r="230" spans="1:17" ht="14.4" customHeight="1" x14ac:dyDescent="0.3">
      <c r="A230" s="831" t="s">
        <v>4688</v>
      </c>
      <c r="B230" s="832" t="s">
        <v>4469</v>
      </c>
      <c r="C230" s="832" t="s">
        <v>3287</v>
      </c>
      <c r="D230" s="832" t="s">
        <v>4707</v>
      </c>
      <c r="E230" s="832" t="s">
        <v>4708</v>
      </c>
      <c r="F230" s="849"/>
      <c r="G230" s="849"/>
      <c r="H230" s="849"/>
      <c r="I230" s="849"/>
      <c r="J230" s="849"/>
      <c r="K230" s="849"/>
      <c r="L230" s="849"/>
      <c r="M230" s="849"/>
      <c r="N230" s="849">
        <v>4</v>
      </c>
      <c r="O230" s="849">
        <v>444</v>
      </c>
      <c r="P230" s="837"/>
      <c r="Q230" s="850">
        <v>111</v>
      </c>
    </row>
    <row r="231" spans="1:17" ht="14.4" customHeight="1" x14ac:dyDescent="0.3">
      <c r="A231" s="831" t="s">
        <v>4688</v>
      </c>
      <c r="B231" s="832" t="s">
        <v>4469</v>
      </c>
      <c r="C231" s="832" t="s">
        <v>3287</v>
      </c>
      <c r="D231" s="832" t="s">
        <v>4313</v>
      </c>
      <c r="E231" s="832" t="s">
        <v>4314</v>
      </c>
      <c r="F231" s="849"/>
      <c r="G231" s="849"/>
      <c r="H231" s="849"/>
      <c r="I231" s="849"/>
      <c r="J231" s="849"/>
      <c r="K231" s="849"/>
      <c r="L231" s="849"/>
      <c r="M231" s="849"/>
      <c r="N231" s="849">
        <v>5</v>
      </c>
      <c r="O231" s="849">
        <v>1755</v>
      </c>
      <c r="P231" s="837"/>
      <c r="Q231" s="850">
        <v>351</v>
      </c>
    </row>
    <row r="232" spans="1:17" ht="14.4" customHeight="1" x14ac:dyDescent="0.3">
      <c r="A232" s="831" t="s">
        <v>4688</v>
      </c>
      <c r="B232" s="832" t="s">
        <v>4469</v>
      </c>
      <c r="C232" s="832" t="s">
        <v>3287</v>
      </c>
      <c r="D232" s="832" t="s">
        <v>4709</v>
      </c>
      <c r="E232" s="832" t="s">
        <v>4710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171</v>
      </c>
      <c r="P232" s="837"/>
      <c r="Q232" s="850">
        <v>171</v>
      </c>
    </row>
    <row r="233" spans="1:17" ht="14.4" customHeight="1" x14ac:dyDescent="0.3">
      <c r="A233" s="831" t="s">
        <v>4688</v>
      </c>
      <c r="B233" s="832" t="s">
        <v>4469</v>
      </c>
      <c r="C233" s="832" t="s">
        <v>3287</v>
      </c>
      <c r="D233" s="832" t="s">
        <v>4711</v>
      </c>
      <c r="E233" s="832" t="s">
        <v>4712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174</v>
      </c>
      <c r="P233" s="837"/>
      <c r="Q233" s="850">
        <v>174</v>
      </c>
    </row>
    <row r="234" spans="1:17" ht="14.4" customHeight="1" x14ac:dyDescent="0.3">
      <c r="A234" s="831" t="s">
        <v>4688</v>
      </c>
      <c r="B234" s="832" t="s">
        <v>4469</v>
      </c>
      <c r="C234" s="832" t="s">
        <v>3287</v>
      </c>
      <c r="D234" s="832" t="s">
        <v>4713</v>
      </c>
      <c r="E234" s="832" t="s">
        <v>4714</v>
      </c>
      <c r="F234" s="849"/>
      <c r="G234" s="849"/>
      <c r="H234" s="849"/>
      <c r="I234" s="849"/>
      <c r="J234" s="849">
        <v>4</v>
      </c>
      <c r="K234" s="849">
        <v>1604</v>
      </c>
      <c r="L234" s="849"/>
      <c r="M234" s="849">
        <v>401</v>
      </c>
      <c r="N234" s="849"/>
      <c r="O234" s="849"/>
      <c r="P234" s="837"/>
      <c r="Q234" s="850"/>
    </row>
    <row r="235" spans="1:17" ht="14.4" customHeight="1" x14ac:dyDescent="0.3">
      <c r="A235" s="831" t="s">
        <v>4688</v>
      </c>
      <c r="B235" s="832" t="s">
        <v>4469</v>
      </c>
      <c r="C235" s="832" t="s">
        <v>3287</v>
      </c>
      <c r="D235" s="832" t="s">
        <v>4715</v>
      </c>
      <c r="E235" s="832" t="s">
        <v>4716</v>
      </c>
      <c r="F235" s="849"/>
      <c r="G235" s="849"/>
      <c r="H235" s="849"/>
      <c r="I235" s="849"/>
      <c r="J235" s="849"/>
      <c r="K235" s="849"/>
      <c r="L235" s="849"/>
      <c r="M235" s="849"/>
      <c r="N235" s="849">
        <v>11</v>
      </c>
      <c r="O235" s="849">
        <v>3223</v>
      </c>
      <c r="P235" s="837"/>
      <c r="Q235" s="850">
        <v>293</v>
      </c>
    </row>
    <row r="236" spans="1:17" ht="14.4" customHeight="1" x14ac:dyDescent="0.3">
      <c r="A236" s="831" t="s">
        <v>4688</v>
      </c>
      <c r="B236" s="832" t="s">
        <v>4469</v>
      </c>
      <c r="C236" s="832" t="s">
        <v>3287</v>
      </c>
      <c r="D236" s="832" t="s">
        <v>4717</v>
      </c>
      <c r="E236" s="832" t="s">
        <v>4718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168</v>
      </c>
      <c r="P236" s="837"/>
      <c r="Q236" s="850">
        <v>168</v>
      </c>
    </row>
    <row r="237" spans="1:17" ht="14.4" customHeight="1" thickBot="1" x14ac:dyDescent="0.35">
      <c r="A237" s="839" t="s">
        <v>4688</v>
      </c>
      <c r="B237" s="840" t="s">
        <v>4469</v>
      </c>
      <c r="C237" s="840" t="s">
        <v>3287</v>
      </c>
      <c r="D237" s="840" t="s">
        <v>4719</v>
      </c>
      <c r="E237" s="840" t="s">
        <v>4720</v>
      </c>
      <c r="F237" s="851"/>
      <c r="G237" s="851"/>
      <c r="H237" s="851"/>
      <c r="I237" s="851"/>
      <c r="J237" s="851">
        <v>1</v>
      </c>
      <c r="K237" s="851">
        <v>574</v>
      </c>
      <c r="L237" s="851"/>
      <c r="M237" s="851">
        <v>574</v>
      </c>
      <c r="N237" s="851"/>
      <c r="O237" s="851"/>
      <c r="P237" s="845"/>
      <c r="Q237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2111</v>
      </c>
      <c r="D3" s="193">
        <f>SUBTOTAL(9,D6:D1048576)</f>
        <v>2099</v>
      </c>
      <c r="E3" s="193">
        <f>SUBTOTAL(9,E6:E1048576)</f>
        <v>2142</v>
      </c>
      <c r="F3" s="194">
        <f>IF(OR(E3=0,D3=0),"",E3/D3)</f>
        <v>1.020485945688423</v>
      </c>
      <c r="G3" s="388">
        <f>SUBTOTAL(9,G6:G1048576)</f>
        <v>2957.4375</v>
      </c>
      <c r="H3" s="389">
        <f>SUBTOTAL(9,H6:H1048576)</f>
        <v>3006.2958999999996</v>
      </c>
      <c r="I3" s="389">
        <f>SUBTOTAL(9,I6:I1048576)</f>
        <v>3164.9386199999999</v>
      </c>
      <c r="J3" s="194">
        <f>IF(OR(I3=0,H3=0),"",I3/H3)</f>
        <v>1.052770161446849</v>
      </c>
      <c r="K3" s="388">
        <f>SUBTOTAL(9,K6:K1048576)</f>
        <v>264.64</v>
      </c>
      <c r="L3" s="389">
        <f>SUBTOTAL(9,L6:L1048576)</f>
        <v>268.3</v>
      </c>
      <c r="M3" s="389">
        <f>SUBTOTAL(9,M6:M1048576)</f>
        <v>281.82</v>
      </c>
      <c r="N3" s="195">
        <f>IF(OR(M3=0,E3=0),"",M3*1000/E3)</f>
        <v>131.56862745098039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7"/>
      <c r="B5" s="998"/>
      <c r="C5" s="1003">
        <v>2015</v>
      </c>
      <c r="D5" s="1003">
        <v>2018</v>
      </c>
      <c r="E5" s="1003">
        <v>2019</v>
      </c>
      <c r="F5" s="1004" t="s">
        <v>2</v>
      </c>
      <c r="G5" s="1011">
        <v>2015</v>
      </c>
      <c r="H5" s="1003">
        <v>2018</v>
      </c>
      <c r="I5" s="1003">
        <v>2019</v>
      </c>
      <c r="J5" s="1004" t="s">
        <v>2</v>
      </c>
      <c r="K5" s="1011">
        <v>2015</v>
      </c>
      <c r="L5" s="1003">
        <v>2018</v>
      </c>
      <c r="M5" s="1003">
        <v>2019</v>
      </c>
      <c r="N5" s="1012" t="s">
        <v>92</v>
      </c>
    </row>
    <row r="6" spans="1:14" ht="14.4" customHeight="1" x14ac:dyDescent="0.3">
      <c r="A6" s="999" t="s">
        <v>4037</v>
      </c>
      <c r="B6" s="1001" t="s">
        <v>4722</v>
      </c>
      <c r="C6" s="1005">
        <v>1883</v>
      </c>
      <c r="D6" s="1006">
        <v>1860</v>
      </c>
      <c r="E6" s="1006">
        <v>1879</v>
      </c>
      <c r="F6" s="1009"/>
      <c r="G6" s="1005">
        <v>1832.1195000000002</v>
      </c>
      <c r="H6" s="1006">
        <v>1826.8750199999999</v>
      </c>
      <c r="I6" s="1006">
        <v>1868.7694199999996</v>
      </c>
      <c r="J6" s="1009"/>
      <c r="K6" s="1005">
        <v>150.63999999999999</v>
      </c>
      <c r="L6" s="1006">
        <v>148.80000000000001</v>
      </c>
      <c r="M6" s="1006">
        <v>150.32</v>
      </c>
      <c r="N6" s="1013">
        <v>80</v>
      </c>
    </row>
    <row r="7" spans="1:14" ht="14.4" customHeight="1" thickBot="1" x14ac:dyDescent="0.35">
      <c r="A7" s="1000" t="s">
        <v>4158</v>
      </c>
      <c r="B7" s="1002" t="s">
        <v>4723</v>
      </c>
      <c r="C7" s="1007">
        <v>228</v>
      </c>
      <c r="D7" s="1008">
        <v>239</v>
      </c>
      <c r="E7" s="1008">
        <v>263</v>
      </c>
      <c r="F7" s="1010"/>
      <c r="G7" s="1007">
        <v>1125.318</v>
      </c>
      <c r="H7" s="1008">
        <v>1179.4208799999997</v>
      </c>
      <c r="I7" s="1008">
        <v>1296.1692000000003</v>
      </c>
      <c r="J7" s="1010"/>
      <c r="K7" s="1007">
        <v>114</v>
      </c>
      <c r="L7" s="1008">
        <v>119.5</v>
      </c>
      <c r="M7" s="1008">
        <v>131.5</v>
      </c>
      <c r="N7" s="101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2019-03-22T09:32:12Z</dcterms:modified>
</cp:coreProperties>
</file>